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101534\Documents\Transparency\Budget 2019-2020\"/>
    </mc:Choice>
  </mc:AlternateContent>
  <bookViews>
    <workbookView xWindow="-26610" yWindow="-3435" windowWidth="24660" windowHeight="13080"/>
  </bookViews>
  <sheets>
    <sheet name="By Function" sheetId="1" r:id="rId1"/>
    <sheet name="By Object Series" sheetId="2" r:id="rId2"/>
    <sheet name="Function GF" sheetId="3" r:id="rId3"/>
    <sheet name="Series GF" sheetId="4" r:id="rId4"/>
    <sheet name="Function SN" sheetId="5" r:id="rId5"/>
    <sheet name="Series SN" sheetId="6" r:id="rId6"/>
    <sheet name="Function DS" sheetId="7" r:id="rId7"/>
    <sheet name="Series DS" sheetId="8" r:id="rId8"/>
  </sheets>
  <definedNames>
    <definedName name="_xlnm.Print_Area" localSheetId="0">'By Function'!$A$1:$I$49</definedName>
    <definedName name="_xlnm.Print_Area" localSheetId="1">'By Object Series'!$A$1:$I$36</definedName>
    <definedName name="_xlnm.Print_Area" localSheetId="6">'Function DS'!$A$1:$I$32</definedName>
    <definedName name="_xlnm.Print_Area" localSheetId="2">'Function GF'!$A$1:$I$51</definedName>
    <definedName name="_xlnm.Print_Area" localSheetId="4">'Function SN'!$A$1:$I$50</definedName>
    <definedName name="_xlnm.Print_Area" localSheetId="7">'Series DS'!$A$1:$I$32</definedName>
    <definedName name="_xlnm.Print_Area" localSheetId="3">'Series GF'!$A$1:$I$37</definedName>
    <definedName name="_xlnm.Print_Area" localSheetId="5">'Series SN'!$A$1:$I$36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4" l="1"/>
  <c r="F48" i="3"/>
  <c r="G33" i="2"/>
  <c r="E33" i="2"/>
  <c r="G46" i="1"/>
  <c r="E46" i="1"/>
  <c r="C46" i="1"/>
  <c r="I46" i="1" s="1"/>
  <c r="C46" i="3"/>
  <c r="I46" i="3" s="1"/>
  <c r="C32" i="4" l="1"/>
  <c r="I32" i="4" s="1"/>
  <c r="C31" i="2"/>
  <c r="I31" i="2" s="1"/>
  <c r="I44" i="1"/>
  <c r="F14" i="8" l="1"/>
  <c r="F13" i="8"/>
  <c r="F12" i="8"/>
  <c r="A3" i="8"/>
  <c r="A3" i="7"/>
  <c r="F14" i="6"/>
  <c r="F13" i="6"/>
  <c r="F12" i="6"/>
  <c r="A3" i="5"/>
  <c r="A3" i="6" s="1"/>
  <c r="F14" i="4"/>
  <c r="F13" i="4"/>
  <c r="F12" i="4"/>
  <c r="C20" i="7" l="1"/>
  <c r="C14" i="7"/>
  <c r="C14" i="8" s="1"/>
  <c r="C13" i="7"/>
  <c r="C13" i="8" s="1"/>
  <c r="C12" i="7"/>
  <c r="C12" i="8" s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2" i="1"/>
  <c r="I11" i="1"/>
  <c r="I10" i="1"/>
  <c r="C24" i="6" l="1"/>
  <c r="C21" i="6"/>
  <c r="C22" i="6"/>
  <c r="C23" i="6"/>
  <c r="C20" i="6"/>
  <c r="C38" i="5"/>
  <c r="C37" i="5"/>
  <c r="C35" i="5"/>
  <c r="C34" i="5"/>
  <c r="C33" i="5"/>
  <c r="C32" i="5"/>
  <c r="C31" i="5"/>
  <c r="C30" i="5"/>
  <c r="C28" i="5"/>
  <c r="C27" i="5"/>
  <c r="C26" i="5"/>
  <c r="C25" i="5"/>
  <c r="C24" i="5"/>
  <c r="C23" i="5"/>
  <c r="C22" i="5"/>
  <c r="C21" i="5"/>
  <c r="C20" i="5"/>
  <c r="C29" i="5"/>
  <c r="C14" i="5"/>
  <c r="C13" i="5"/>
  <c r="C12" i="5"/>
  <c r="C44" i="3"/>
  <c r="C14" i="3"/>
  <c r="C13" i="3"/>
  <c r="C12" i="3"/>
  <c r="C36" i="3"/>
  <c r="C37" i="3"/>
  <c r="C38" i="3"/>
  <c r="F40" i="3"/>
  <c r="F16" i="3"/>
  <c r="F51" i="3" l="1"/>
  <c r="G38" i="3"/>
  <c r="G28" i="3"/>
  <c r="G20" i="3"/>
  <c r="G35" i="3"/>
  <c r="G27" i="3"/>
  <c r="G31" i="3"/>
  <c r="G30" i="3"/>
  <c r="G29" i="3"/>
  <c r="G34" i="3"/>
  <c r="G26" i="3"/>
  <c r="G22" i="3"/>
  <c r="G33" i="3"/>
  <c r="G25" i="3"/>
  <c r="G21" i="3"/>
  <c r="G32" i="3"/>
  <c r="G24" i="3"/>
  <c r="G23" i="3"/>
  <c r="C16" i="3"/>
  <c r="I20" i="7"/>
  <c r="I13" i="7"/>
  <c r="I12" i="7"/>
  <c r="C24" i="4" l="1"/>
  <c r="C21" i="4"/>
  <c r="C22" i="4"/>
  <c r="C23" i="4"/>
  <c r="C20" i="4"/>
  <c r="I21" i="4" l="1"/>
  <c r="I26" i="4" s="1"/>
  <c r="I20" i="4"/>
  <c r="I22" i="4"/>
  <c r="I24" i="4"/>
  <c r="I23" i="4"/>
  <c r="I38" i="3"/>
  <c r="I35" i="3"/>
  <c r="I20" i="3"/>
  <c r="I44" i="3" l="1"/>
  <c r="I37" i="3"/>
  <c r="I36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14" i="3"/>
  <c r="I13" i="3"/>
  <c r="I12" i="3"/>
  <c r="F20" i="8"/>
  <c r="F22" i="8" s="1"/>
  <c r="G20" i="8" s="1"/>
  <c r="C20" i="8"/>
  <c r="C22" i="8" s="1"/>
  <c r="I13" i="8"/>
  <c r="I24" i="6"/>
  <c r="I23" i="6"/>
  <c r="I22" i="6"/>
  <c r="I21" i="6"/>
  <c r="I20" i="6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4" i="5"/>
  <c r="I13" i="5"/>
  <c r="I12" i="5"/>
  <c r="F29" i="8"/>
  <c r="C29" i="8"/>
  <c r="I27" i="8"/>
  <c r="I26" i="8"/>
  <c r="I29" i="8" s="1"/>
  <c r="F29" i="7"/>
  <c r="C29" i="7"/>
  <c r="I27" i="7"/>
  <c r="I26" i="7"/>
  <c r="F22" i="7"/>
  <c r="G20" i="7" s="1"/>
  <c r="G22" i="7" s="1"/>
  <c r="C22" i="7"/>
  <c r="D20" i="7" s="1"/>
  <c r="D22" i="7" s="1"/>
  <c r="I22" i="7"/>
  <c r="F16" i="7"/>
  <c r="G12" i="7" s="1"/>
  <c r="C16" i="7"/>
  <c r="D13" i="7" s="1"/>
  <c r="I14" i="7"/>
  <c r="F33" i="6"/>
  <c r="C33" i="6"/>
  <c r="I31" i="6"/>
  <c r="I30" i="6"/>
  <c r="I33" i="6" s="1"/>
  <c r="F26" i="6"/>
  <c r="G24" i="6" s="1"/>
  <c r="C26" i="6"/>
  <c r="D23" i="6" s="1"/>
  <c r="F47" i="5"/>
  <c r="C47" i="5"/>
  <c r="I45" i="5"/>
  <c r="I44" i="5"/>
  <c r="I47" i="5" s="1"/>
  <c r="F40" i="5"/>
  <c r="G37" i="5" s="1"/>
  <c r="C40" i="5"/>
  <c r="D35" i="5" s="1"/>
  <c r="F16" i="5"/>
  <c r="C16" i="5"/>
  <c r="F26" i="4"/>
  <c r="C26" i="4"/>
  <c r="C40" i="3"/>
  <c r="G14" i="3"/>
  <c r="G13" i="3"/>
  <c r="G12" i="3"/>
  <c r="D21" i="4" l="1"/>
  <c r="D23" i="4"/>
  <c r="D22" i="4"/>
  <c r="D20" i="4"/>
  <c r="D24" i="4"/>
  <c r="G12" i="5"/>
  <c r="F50" i="5"/>
  <c r="I29" i="7"/>
  <c r="G24" i="4"/>
  <c r="G23" i="4"/>
  <c r="G22" i="4"/>
  <c r="G21" i="4"/>
  <c r="G20" i="4"/>
  <c r="C50" i="5"/>
  <c r="D29" i="3"/>
  <c r="D21" i="3"/>
  <c r="D28" i="3"/>
  <c r="D20" i="3"/>
  <c r="D24" i="3"/>
  <c r="D35" i="3"/>
  <c r="D27" i="3"/>
  <c r="D32" i="3"/>
  <c r="D22" i="3"/>
  <c r="D34" i="3"/>
  <c r="D26" i="3"/>
  <c r="D31" i="3"/>
  <c r="D23" i="3"/>
  <c r="D33" i="3"/>
  <c r="D25" i="3"/>
  <c r="D30" i="3"/>
  <c r="D38" i="3"/>
  <c r="G21" i="5"/>
  <c r="G26" i="5"/>
  <c r="G30" i="5"/>
  <c r="F32" i="7"/>
  <c r="G13" i="7"/>
  <c r="G16" i="7" s="1"/>
  <c r="D24" i="6"/>
  <c r="D20" i="6"/>
  <c r="D21" i="6"/>
  <c r="D22" i="6"/>
  <c r="I40" i="5"/>
  <c r="D23" i="5"/>
  <c r="G23" i="6"/>
  <c r="G21" i="6"/>
  <c r="G20" i="6"/>
  <c r="G22" i="6"/>
  <c r="G35" i="5"/>
  <c r="G24" i="5"/>
  <c r="G28" i="5"/>
  <c r="G32" i="5"/>
  <c r="G38" i="5"/>
  <c r="G22" i="5"/>
  <c r="G25" i="5"/>
  <c r="G29" i="5"/>
  <c r="G33" i="5"/>
  <c r="G20" i="5"/>
  <c r="G23" i="5"/>
  <c r="G27" i="5"/>
  <c r="G31" i="5"/>
  <c r="G36" i="5"/>
  <c r="G13" i="5"/>
  <c r="G14" i="5"/>
  <c r="G16" i="5" s="1"/>
  <c r="G16" i="3"/>
  <c r="I16" i="3"/>
  <c r="G40" i="3"/>
  <c r="I12" i="8"/>
  <c r="I20" i="8"/>
  <c r="I22" i="8" s="1"/>
  <c r="F16" i="6"/>
  <c r="G13" i="6" s="1"/>
  <c r="I40" i="3"/>
  <c r="F16" i="8"/>
  <c r="G12" i="8" s="1"/>
  <c r="D12" i="3"/>
  <c r="D14" i="3"/>
  <c r="D20" i="8"/>
  <c r="C16" i="8"/>
  <c r="D12" i="8" s="1"/>
  <c r="C32" i="7"/>
  <c r="D12" i="7"/>
  <c r="D16" i="7" s="1"/>
  <c r="I16" i="7"/>
  <c r="I26" i="6"/>
  <c r="D27" i="5"/>
  <c r="D37" i="5"/>
  <c r="D31" i="5"/>
  <c r="D22" i="5"/>
  <c r="D26" i="5"/>
  <c r="D30" i="5"/>
  <c r="D34" i="5"/>
  <c r="D38" i="5"/>
  <c r="D21" i="5"/>
  <c r="D25" i="5"/>
  <c r="D29" i="5"/>
  <c r="D33" i="5"/>
  <c r="D36" i="5"/>
  <c r="D20" i="5"/>
  <c r="D24" i="5"/>
  <c r="D28" i="5"/>
  <c r="D32" i="5"/>
  <c r="D12" i="5"/>
  <c r="I16" i="5"/>
  <c r="D14" i="5"/>
  <c r="D13" i="5"/>
  <c r="D13" i="3"/>
  <c r="F16" i="4"/>
  <c r="G34" i="5"/>
  <c r="I14" i="8"/>
  <c r="I32" i="7" l="1"/>
  <c r="F37" i="4"/>
  <c r="G13" i="4"/>
  <c r="G12" i="4"/>
  <c r="G14" i="4"/>
  <c r="F32" i="8"/>
  <c r="C32" i="8"/>
  <c r="D26" i="6"/>
  <c r="G26" i="6"/>
  <c r="G40" i="5"/>
  <c r="G14" i="6"/>
  <c r="G12" i="6"/>
  <c r="G26" i="4"/>
  <c r="G13" i="8"/>
  <c r="D13" i="8"/>
  <c r="D26" i="4"/>
  <c r="D40" i="3"/>
  <c r="D16" i="3"/>
  <c r="I16" i="8"/>
  <c r="I32" i="8" s="1"/>
  <c r="D40" i="5"/>
  <c r="D16" i="5"/>
  <c r="G16" i="6" l="1"/>
  <c r="G16" i="4"/>
  <c r="I23" i="2"/>
  <c r="I22" i="2"/>
  <c r="I21" i="2"/>
  <c r="I20" i="2"/>
  <c r="I19" i="2"/>
  <c r="I18" i="2"/>
  <c r="I25" i="2" l="1"/>
  <c r="C10" i="2"/>
  <c r="C11" i="2"/>
  <c r="C12" i="2"/>
  <c r="G10" i="2"/>
  <c r="G11" i="2"/>
  <c r="C25" i="2"/>
  <c r="C29" i="2"/>
  <c r="C30" i="4" l="1"/>
  <c r="C14" i="4"/>
  <c r="C13" i="4"/>
  <c r="C12" i="4"/>
  <c r="C38" i="1"/>
  <c r="G12" i="2"/>
  <c r="E12" i="2"/>
  <c r="E11" i="2"/>
  <c r="E10" i="2"/>
  <c r="I13" i="4" l="1"/>
  <c r="I12" i="4"/>
  <c r="I14" i="4"/>
  <c r="D14" i="4"/>
  <c r="I30" i="4"/>
  <c r="C14" i="6"/>
  <c r="I14" i="6" s="1"/>
  <c r="C13" i="6"/>
  <c r="I13" i="6" s="1"/>
  <c r="C12" i="6"/>
  <c r="I16" i="4"/>
  <c r="C16" i="4"/>
  <c r="I29" i="2"/>
  <c r="G25" i="2"/>
  <c r="E25" i="2"/>
  <c r="G14" i="2"/>
  <c r="E14" i="2"/>
  <c r="C14" i="2"/>
  <c r="I12" i="2"/>
  <c r="I11" i="2"/>
  <c r="I10" i="2"/>
  <c r="E49" i="1"/>
  <c r="I42" i="1"/>
  <c r="G38" i="1"/>
  <c r="E38" i="1"/>
  <c r="G14" i="1"/>
  <c r="E14" i="1"/>
  <c r="C14" i="1"/>
  <c r="D12" i="4" l="1"/>
  <c r="D13" i="4"/>
  <c r="I14" i="1"/>
  <c r="C16" i="6"/>
  <c r="I12" i="6"/>
  <c r="I16" i="6" s="1"/>
  <c r="C45" i="3"/>
  <c r="C48" i="3" s="1"/>
  <c r="C51" i="3" s="1"/>
  <c r="I51" i="3" s="1"/>
  <c r="C30" i="2"/>
  <c r="I14" i="2"/>
  <c r="G49" i="1"/>
  <c r="I43" i="1"/>
  <c r="G36" i="2"/>
  <c r="I38" i="1"/>
  <c r="I30" i="2" l="1"/>
  <c r="I33" i="2" s="1"/>
  <c r="C33" i="2"/>
  <c r="D12" i="6"/>
  <c r="D14" i="6"/>
  <c r="D13" i="6"/>
  <c r="D16" i="4"/>
  <c r="C31" i="4"/>
  <c r="C34" i="4" s="1"/>
  <c r="C37" i="4" s="1"/>
  <c r="I45" i="3"/>
  <c r="I48" i="3" s="1"/>
  <c r="D16" i="6" l="1"/>
  <c r="I31" i="4"/>
  <c r="I37" i="4" l="1"/>
  <c r="I34" i="4"/>
</calcChain>
</file>

<file path=xl/sharedStrings.xml><?xml version="1.0" encoding="utf-8"?>
<sst xmlns="http://schemas.openxmlformats.org/spreadsheetml/2006/main" count="231" uniqueCount="59">
  <si>
    <t>KILLEEN INDEPENDENT SCHOOL DISTRICT</t>
  </si>
  <si>
    <t>1XX</t>
  </si>
  <si>
    <t>General Fund</t>
  </si>
  <si>
    <t>School Nutrition</t>
  </si>
  <si>
    <t>Debt Services</t>
  </si>
  <si>
    <t>REVENUES</t>
  </si>
  <si>
    <t>Local, Intermediate, and Out-of-State</t>
  </si>
  <si>
    <t>TOTAL REVENUE</t>
  </si>
  <si>
    <t>EXPENDITURES</t>
  </si>
  <si>
    <t>Instruction</t>
  </si>
  <si>
    <t>Curriculum &amp; Professional Development</t>
  </si>
  <si>
    <t>Instructional Administration</t>
  </si>
  <si>
    <t>School Leadership</t>
  </si>
  <si>
    <t>Attendance &amp; Social Work</t>
  </si>
  <si>
    <t>Health Services</t>
  </si>
  <si>
    <t>Transportation Services</t>
  </si>
  <si>
    <t>Food Services</t>
  </si>
  <si>
    <t>Extra Curricular Activities</t>
  </si>
  <si>
    <t>General Administration</t>
  </si>
  <si>
    <t>Plant Maintenance &amp; Operations</t>
  </si>
  <si>
    <t>Security &amp; Monitoring</t>
  </si>
  <si>
    <t>Data Processing Services</t>
  </si>
  <si>
    <t>Community Services</t>
  </si>
  <si>
    <t>Facilities Acquisition &amp; Construction</t>
  </si>
  <si>
    <t>Other Governmental Charges</t>
  </si>
  <si>
    <t>TOTAL EXPENDITURES</t>
  </si>
  <si>
    <t>OTHER SOURCES/USES</t>
  </si>
  <si>
    <t>Transfers Out</t>
  </si>
  <si>
    <t>Excess (Deficiency) of Revenues &amp; Other Resources Over Expenditures</t>
  </si>
  <si>
    <t>Payroll</t>
  </si>
  <si>
    <t>Services</t>
  </si>
  <si>
    <t>Materials/Supplies</t>
  </si>
  <si>
    <t>Miscellaneous Operating</t>
  </si>
  <si>
    <t>Debt Service</t>
  </si>
  <si>
    <t>Capital Outlay</t>
  </si>
  <si>
    <t>Guidance, Counseling, &amp; Evaluation</t>
  </si>
  <si>
    <t>TOTAL OTHER SOURCES/(USES)</t>
  </si>
  <si>
    <t xml:space="preserve">State Program </t>
  </si>
  <si>
    <t xml:space="preserve">Federal Program </t>
  </si>
  <si>
    <t>Transfers In/Other Sources</t>
  </si>
  <si>
    <t>GENERAL FUND</t>
  </si>
  <si>
    <t>Percent of Budget</t>
  </si>
  <si>
    <t>State Program Revenue</t>
  </si>
  <si>
    <t>Federal Program Revenue</t>
  </si>
  <si>
    <t>TOTAL REVENUES</t>
  </si>
  <si>
    <t>TOTAL OTHER SOURCES/(Uses)</t>
  </si>
  <si>
    <t>SCHOOL NUTRITION</t>
  </si>
  <si>
    <t>DEBT SERVICES</t>
  </si>
  <si>
    <t>Instructional Resources &amp; Media Services</t>
  </si>
  <si>
    <t>COMPARISON OF COMBINED STATEMENT OF REVENUES, EXPENDITURES AND CHANGES IN FUND BALANCE</t>
  </si>
  <si>
    <t>COMBINED STATEMENT OF REVENUES, EXPENDITURES AND CHANGES IN FUND BALANCE</t>
  </si>
  <si>
    <t>Difference 2020 to 2019</t>
  </si>
  <si>
    <t>2019-2020</t>
  </si>
  <si>
    <t>Transfers Out - Facilities Svcs</t>
  </si>
  <si>
    <t>Transfers Out - Self Funded Insurance</t>
  </si>
  <si>
    <t>2019-2020 ADOPTED BUDGET</t>
  </si>
  <si>
    <t>Total ADOPTED Budget</t>
  </si>
  <si>
    <t>FISCAL YEARS 2020 ADOPTED AND 2019 ADOPTED BUDGETS - BY OBJECT SERIES</t>
  </si>
  <si>
    <t>FISCAL YEARS 2020 ADOPTED AND  2019 ADOPTED BUDGETS -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</si>
</sst>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_);_(@_)"/>
    <numFmt numFmtId="165" formatCode="_(&quot;$&quot;* #,##0.0_);_(&quot;$&quot;* \(#,##0.0\);_(&quot;$&quot;* &quot;-&quot;??_);_(@_)"/>
    <numFmt numFmtId="166" formatCode="#,##0.0_);\(#,##0.0\)"/>
    <numFmt numFmtId="167" formatCode="0.000000000000000000"/>
    <numFmt numFmtId="168" formatCode="0.0%"/>
    <numFmt numFmtId="169" formatCode="&quot;$&quot;#,##0.00"/>
  </numFmts>
  <fonts count="1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>
      <alignment vertical="top"/>
    </xf>
    <xf numFmtId="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/>
    <xf numFmtId="0" fontId="1" fillId="0" borderId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NumberFormat="1" applyFont="1"/>
    <xf numFmtId="43" fontId="4" fillId="0" borderId="0" xfId="1" applyNumberFormat="1" applyFont="1"/>
    <xf numFmtId="43" fontId="6" fillId="0" borderId="0" xfId="1" applyNumberFormat="1" applyFont="1"/>
    <xf numFmtId="43" fontId="4" fillId="0" borderId="2" xfId="1" applyNumberFormat="1" applyFont="1" applyBorder="1" applyAlignment="1">
      <alignment vertical="center"/>
    </xf>
    <xf numFmtId="43" fontId="4" fillId="0" borderId="2" xfId="1" applyNumberFormat="1" applyFont="1" applyBorder="1"/>
    <xf numFmtId="164" fontId="4" fillId="0" borderId="0" xfId="1" applyNumberFormat="1" applyFont="1"/>
    <xf numFmtId="0" fontId="4" fillId="0" borderId="0" xfId="0" applyFont="1" applyAlignment="1">
      <alignment vertical="center" wrapText="1"/>
    </xf>
    <xf numFmtId="44" fontId="4" fillId="0" borderId="0" xfId="1" applyNumberFormat="1" applyFont="1" applyAlignment="1">
      <alignment vertical="center"/>
    </xf>
    <xf numFmtId="9" fontId="4" fillId="0" borderId="0" xfId="2" applyFont="1"/>
    <xf numFmtId="9" fontId="7" fillId="0" borderId="0" xfId="2" applyFont="1"/>
    <xf numFmtId="9" fontId="7" fillId="0" borderId="0" xfId="2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/>
    </xf>
    <xf numFmtId="165" fontId="4" fillId="0" borderId="0" xfId="0" applyNumberFormat="1" applyFont="1"/>
    <xf numFmtId="165" fontId="4" fillId="0" borderId="0" xfId="1" applyNumberFormat="1" applyFont="1" applyAlignment="1">
      <alignment vertical="center"/>
    </xf>
    <xf numFmtId="166" fontId="4" fillId="0" borderId="0" xfId="0" applyNumberFormat="1" applyFont="1"/>
    <xf numFmtId="44" fontId="4" fillId="0" borderId="0" xfId="1" applyFont="1"/>
    <xf numFmtId="40" fontId="4" fillId="0" borderId="0" xfId="1" applyNumberFormat="1" applyFont="1"/>
    <xf numFmtId="40" fontId="4" fillId="0" borderId="0" xfId="1" applyNumberFormat="1" applyFont="1" applyFill="1"/>
    <xf numFmtId="40" fontId="6" fillId="0" borderId="0" xfId="1" applyNumberFormat="1" applyFont="1"/>
    <xf numFmtId="40" fontId="4" fillId="0" borderId="2" xfId="1" applyNumberFormat="1" applyFont="1" applyBorder="1" applyAlignment="1">
      <alignment vertical="center"/>
    </xf>
    <xf numFmtId="44" fontId="4" fillId="0" borderId="0" xfId="1" applyFont="1" applyAlignment="1">
      <alignment vertical="center"/>
    </xf>
    <xf numFmtId="43" fontId="4" fillId="0" borderId="0" xfId="3" applyFont="1"/>
    <xf numFmtId="167" fontId="4" fillId="0" borderId="0" xfId="0" applyNumberFormat="1" applyFont="1"/>
    <xf numFmtId="43" fontId="4" fillId="0" borderId="0" xfId="0" applyNumberFormat="1" applyFont="1"/>
    <xf numFmtId="0" fontId="11" fillId="0" borderId="0" xfId="4" applyFont="1" applyAlignment="1"/>
    <xf numFmtId="0" fontId="12" fillId="0" borderId="0" xfId="4" applyFont="1">
      <alignment vertical="top"/>
    </xf>
    <xf numFmtId="0" fontId="12" fillId="0" borderId="0" xfId="4" applyFont="1" applyAlignment="1">
      <alignment horizontal="right" vertical="top"/>
    </xf>
    <xf numFmtId="0" fontId="14" fillId="0" borderId="4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left" vertical="top"/>
    </xf>
    <xf numFmtId="8" fontId="13" fillId="0" borderId="0" xfId="4" applyNumberFormat="1" applyFont="1" applyBorder="1">
      <alignment vertical="top"/>
    </xf>
    <xf numFmtId="0" fontId="12" fillId="0" borderId="6" xfId="4" applyFont="1" applyBorder="1" applyAlignment="1">
      <alignment horizontal="right" vertical="top"/>
    </xf>
    <xf numFmtId="0" fontId="12" fillId="0" borderId="0" xfId="4" applyFont="1" applyBorder="1">
      <alignment vertical="top"/>
    </xf>
    <xf numFmtId="0" fontId="15" fillId="0" borderId="0" xfId="4" applyFont="1" applyAlignment="1"/>
    <xf numFmtId="168" fontId="13" fillId="0" borderId="0" xfId="5" applyNumberFormat="1" applyFont="1" applyBorder="1" applyAlignment="1">
      <alignment vertical="top"/>
    </xf>
    <xf numFmtId="0" fontId="11" fillId="0" borderId="0" xfId="4" applyFont="1" applyAlignment="1">
      <alignment horizontal="center"/>
    </xf>
    <xf numFmtId="44" fontId="12" fillId="0" borderId="0" xfId="4" applyNumberFormat="1" applyFont="1">
      <alignment vertical="top"/>
    </xf>
    <xf numFmtId="168" fontId="12" fillId="0" borderId="0" xfId="5" applyNumberFormat="1" applyFont="1" applyAlignment="1">
      <alignment vertical="top"/>
    </xf>
    <xf numFmtId="44" fontId="12" fillId="0" borderId="6" xfId="4" applyNumberFormat="1" applyFont="1" applyBorder="1" applyAlignment="1">
      <alignment horizontal="right" vertical="top"/>
    </xf>
    <xf numFmtId="43" fontId="12" fillId="0" borderId="0" xfId="6" applyFont="1" applyAlignment="1">
      <alignment vertical="top"/>
    </xf>
    <xf numFmtId="43" fontId="12" fillId="0" borderId="6" xfId="6" applyFont="1" applyBorder="1" applyAlignment="1">
      <alignment horizontal="right" vertical="top"/>
    </xf>
    <xf numFmtId="0" fontId="12" fillId="0" borderId="0" xfId="4" applyFont="1" applyAlignment="1">
      <alignment horizontal="left" vertical="top" indent="1"/>
    </xf>
    <xf numFmtId="0" fontId="12" fillId="0" borderId="0" xfId="4" applyFont="1" applyAlignment="1">
      <alignment vertical="top"/>
    </xf>
    <xf numFmtId="43" fontId="12" fillId="0" borderId="4" xfId="6" applyFont="1" applyBorder="1" applyAlignment="1">
      <alignment vertical="top"/>
    </xf>
    <xf numFmtId="168" fontId="12" fillId="0" borderId="4" xfId="5" applyNumberFormat="1" applyFont="1" applyBorder="1" applyAlignment="1">
      <alignment vertical="top"/>
    </xf>
    <xf numFmtId="43" fontId="12" fillId="0" borderId="5" xfId="6" applyFont="1" applyBorder="1" applyAlignment="1">
      <alignment vertical="top"/>
    </xf>
    <xf numFmtId="0" fontId="16" fillId="0" borderId="0" xfId="4" applyFont="1" applyBorder="1" applyAlignment="1">
      <alignment horizontal="left" vertical="top"/>
    </xf>
    <xf numFmtId="8" fontId="12" fillId="0" borderId="0" xfId="4" applyNumberFormat="1" applyFont="1" applyBorder="1">
      <alignment vertical="top"/>
    </xf>
    <xf numFmtId="168" fontId="12" fillId="0" borderId="0" xfId="5" applyNumberFormat="1" applyFont="1" applyBorder="1" applyAlignment="1">
      <alignment vertical="top"/>
    </xf>
    <xf numFmtId="168" fontId="12" fillId="0" borderId="4" xfId="5" applyNumberFormat="1" applyFont="1" applyBorder="1" applyAlignment="1">
      <alignment vertical="center"/>
    </xf>
    <xf numFmtId="0" fontId="12" fillId="0" borderId="0" xfId="4" applyFont="1" applyFill="1" applyAlignment="1">
      <alignment horizontal="right" vertical="top"/>
    </xf>
    <xf numFmtId="43" fontId="12" fillId="0" borderId="0" xfId="8" applyFont="1" applyAlignment="1">
      <alignment vertical="top"/>
    </xf>
    <xf numFmtId="43" fontId="12" fillId="0" borderId="0" xfId="6" applyFont="1" applyBorder="1" applyAlignment="1">
      <alignment vertical="top"/>
    </xf>
    <xf numFmtId="43" fontId="12" fillId="0" borderId="6" xfId="6" applyFont="1" applyBorder="1" applyAlignment="1">
      <alignment vertical="top"/>
    </xf>
    <xf numFmtId="0" fontId="12" fillId="0" borderId="0" xfId="4" applyFont="1" applyAlignment="1">
      <alignment horizontal="left" vertical="top"/>
    </xf>
    <xf numFmtId="44" fontId="12" fillId="0" borderId="4" xfId="9" applyFont="1" applyBorder="1" applyAlignment="1">
      <alignment vertical="center"/>
    </xf>
    <xf numFmtId="0" fontId="12" fillId="0" borderId="6" xfId="4" applyFont="1" applyBorder="1">
      <alignment vertical="top"/>
    </xf>
    <xf numFmtId="44" fontId="12" fillId="0" borderId="4" xfId="7" applyFont="1" applyBorder="1" applyAlignment="1">
      <alignment vertical="center"/>
    </xf>
    <xf numFmtId="44" fontId="12" fillId="0" borderId="5" xfId="7" applyFont="1" applyBorder="1" applyAlignment="1">
      <alignment vertical="center"/>
    </xf>
    <xf numFmtId="8" fontId="12" fillId="0" borderId="0" xfId="4" applyNumberFormat="1" applyFont="1">
      <alignment vertical="top"/>
    </xf>
    <xf numFmtId="9" fontId="12" fillId="0" borderId="4" xfId="5" applyFont="1" applyBorder="1" applyAlignment="1">
      <alignment vertical="top"/>
    </xf>
    <xf numFmtId="44" fontId="12" fillId="0" borderId="5" xfId="9" applyFont="1" applyBorder="1" applyAlignment="1">
      <alignment vertical="center"/>
    </xf>
    <xf numFmtId="44" fontId="12" fillId="0" borderId="0" xfId="7" applyFont="1" applyAlignment="1">
      <alignment vertical="top"/>
    </xf>
    <xf numFmtId="44" fontId="12" fillId="0" borderId="6" xfId="7" applyFont="1" applyBorder="1" applyAlignment="1">
      <alignment horizontal="right" vertical="top"/>
    </xf>
    <xf numFmtId="9" fontId="13" fillId="0" borderId="0" xfId="5" applyFont="1" applyBorder="1" applyAlignment="1">
      <alignment vertical="top"/>
    </xf>
    <xf numFmtId="169" fontId="12" fillId="0" borderId="0" xfId="4" applyNumberFormat="1" applyFont="1">
      <alignment vertical="top"/>
    </xf>
    <xf numFmtId="9" fontId="12" fillId="0" borderId="0" xfId="5" applyFont="1" applyAlignment="1">
      <alignment vertical="top"/>
    </xf>
    <xf numFmtId="9" fontId="12" fillId="0" borderId="0" xfId="5" applyFont="1" applyBorder="1" applyAlignment="1">
      <alignment vertical="top"/>
    </xf>
    <xf numFmtId="9" fontId="12" fillId="0" borderId="4" xfId="5" applyFont="1" applyBorder="1" applyAlignment="1">
      <alignment vertical="center"/>
    </xf>
    <xf numFmtId="43" fontId="12" fillId="0" borderId="6" xfId="3" applyFont="1" applyBorder="1" applyAlignment="1">
      <alignment horizontal="right" vertical="top"/>
    </xf>
    <xf numFmtId="0" fontId="13" fillId="0" borderId="5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center" vertical="top"/>
    </xf>
    <xf numFmtId="0" fontId="13" fillId="2" borderId="3" xfId="4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13" fillId="3" borderId="3" xfId="4" applyFont="1" applyFill="1" applyBorder="1" applyAlignment="1">
      <alignment vertical="top"/>
    </xf>
    <xf numFmtId="0" fontId="12" fillId="0" borderId="4" xfId="4" applyFont="1" applyBorder="1" applyAlignment="1">
      <alignment vertical="top" wrapText="1"/>
    </xf>
    <xf numFmtId="0" fontId="12" fillId="0" borderId="0" xfId="4" applyFont="1" applyBorder="1" applyAlignment="1">
      <alignment vertical="top" wrapText="1"/>
    </xf>
    <xf numFmtId="0" fontId="13" fillId="4" borderId="3" xfId="4" applyFont="1" applyFill="1" applyBorder="1" applyAlignment="1">
      <alignment vertical="top"/>
    </xf>
    <xf numFmtId="0" fontId="13" fillId="2" borderId="3" xfId="4" applyFont="1" applyFill="1" applyBorder="1" applyAlignment="1">
      <alignment vertical="top"/>
    </xf>
    <xf numFmtId="43" fontId="12" fillId="0" borderId="0" xfId="3" applyFont="1" applyAlignment="1">
      <alignment vertical="top"/>
    </xf>
    <xf numFmtId="44" fontId="4" fillId="0" borderId="4" xfId="1" applyNumberFormat="1" applyFont="1" applyBorder="1" applyAlignment="1">
      <alignment vertical="center"/>
    </xf>
    <xf numFmtId="44" fontId="12" fillId="0" borderId="0" xfId="7" applyNumberFormat="1" applyFont="1" applyAlignment="1">
      <alignment vertical="top"/>
    </xf>
    <xf numFmtId="44" fontId="12" fillId="0" borderId="0" xfId="1" applyFont="1" applyAlignment="1">
      <alignment vertical="top"/>
    </xf>
    <xf numFmtId="44" fontId="4" fillId="0" borderId="0" xfId="1" applyNumberFormat="1" applyFont="1" applyFill="1"/>
    <xf numFmtId="43" fontId="4" fillId="0" borderId="0" xfId="1" applyNumberFormat="1" applyFont="1" applyFill="1"/>
    <xf numFmtId="44" fontId="4" fillId="0" borderId="0" xfId="1" applyFont="1" applyFill="1"/>
    <xf numFmtId="44" fontId="12" fillId="0" borderId="6" xfId="1" applyFont="1" applyBorder="1" applyAlignment="1">
      <alignment horizontal="right" vertical="top"/>
    </xf>
  </cellXfs>
  <cellStyles count="12">
    <cellStyle name="Comma" xfId="3" builtinId="3"/>
    <cellStyle name="Comma 2" xfId="6"/>
    <cellStyle name="Comma 3" xfId="8"/>
    <cellStyle name="Currency" xfId="1" builtinId="4"/>
    <cellStyle name="Currency 2" xfId="7"/>
    <cellStyle name="Currency 2 2" xfId="9"/>
    <cellStyle name="Normal" xfId="0" builtinId="0"/>
    <cellStyle name="Normal 2" xfId="4"/>
    <cellStyle name="Normal 3" xfId="10"/>
    <cellStyle name="Normal 4" xfId="11"/>
    <cellStyle name="Percent" xfId="2" builtinId="5"/>
    <cellStyle name="Percent 2" xfId="5"/>
  </cellStyles>
  <dxfs count="0"/>
  <tableStyles count="0" defaultTableStyle="TableStyleMedium2" defaultPivotStyle="PivotStyleLight16"/>
  <colors>
    <mruColors>
      <color rgb="FFCCCCFF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9"/>
  <sheetViews>
    <sheetView tabSelected="1" zoomScale="85" zoomScaleNormal="85" workbookViewId="0">
      <pane xSplit="2" ySplit="8" topLeftCell="C9" activePane="bottomRight" state="frozen"/>
      <selection activeCell="H15" sqref="H15"/>
      <selection pane="topRight" activeCell="H15" sqref="H15"/>
      <selection pane="bottomLeft" activeCell="H15" sqref="H15"/>
      <selection pane="bottomRight" activeCell="D14" sqref="D14"/>
    </sheetView>
  </sheetViews>
  <sheetFormatPr defaultColWidth="9" defaultRowHeight="15.75" x14ac:dyDescent="0.25"/>
  <cols>
    <col min="1" max="1" width="6.875" style="1" customWidth="1"/>
    <col min="2" max="2" width="35.625" style="1" customWidth="1"/>
    <col min="3" max="3" width="20.75" style="1" bestFit="1" customWidth="1"/>
    <col min="4" max="4" width="3.375" style="16" customWidth="1"/>
    <col min="5" max="5" width="15.875" style="1" bestFit="1" customWidth="1"/>
    <col min="6" max="6" width="3.375" style="16" customWidth="1"/>
    <col min="7" max="7" width="15.375" style="1" customWidth="1"/>
    <col min="8" max="8" width="3.375" style="16" customWidth="1"/>
    <col min="9" max="9" width="18.5" style="1" customWidth="1"/>
    <col min="10" max="10" width="13" style="15" bestFit="1" customWidth="1"/>
    <col min="11" max="11" width="13" style="1" bestFit="1" customWidth="1"/>
    <col min="12" max="16384" width="9" style="1"/>
  </cols>
  <sheetData>
    <row r="1" spans="1:11" x14ac:dyDescent="0.25">
      <c r="A1" s="1" t="s">
        <v>0</v>
      </c>
      <c r="K1" s="18"/>
    </row>
    <row r="2" spans="1:11" x14ac:dyDescent="0.25">
      <c r="A2" s="1" t="s">
        <v>50</v>
      </c>
    </row>
    <row r="3" spans="1:11" x14ac:dyDescent="0.25">
      <c r="A3" s="1" t="s">
        <v>55</v>
      </c>
    </row>
    <row r="4" spans="1:11" x14ac:dyDescent="0.25">
      <c r="K4" s="19"/>
    </row>
    <row r="6" spans="1:11" ht="31.5" x14ac:dyDescent="0.25">
      <c r="C6" s="2" t="s">
        <v>1</v>
      </c>
      <c r="D6" s="17"/>
      <c r="E6" s="2">
        <v>240</v>
      </c>
      <c r="F6" s="17"/>
      <c r="G6" s="2">
        <v>599</v>
      </c>
      <c r="I6" s="3" t="s">
        <v>56</v>
      </c>
    </row>
    <row r="7" spans="1:11" ht="16.5" thickBot="1" x14ac:dyDescent="0.3">
      <c r="C7" s="4" t="s">
        <v>2</v>
      </c>
      <c r="E7" s="4" t="s">
        <v>3</v>
      </c>
      <c r="G7" s="4" t="s">
        <v>4</v>
      </c>
      <c r="I7" s="4" t="s">
        <v>52</v>
      </c>
    </row>
    <row r="8" spans="1:11" ht="16.5" thickTop="1" x14ac:dyDescent="0.25">
      <c r="C8" s="5"/>
    </row>
    <row r="9" spans="1:11" x14ac:dyDescent="0.25">
      <c r="B9" s="81" t="s">
        <v>5</v>
      </c>
    </row>
    <row r="10" spans="1:11" x14ac:dyDescent="0.25">
      <c r="A10" s="5">
        <v>5700</v>
      </c>
      <c r="B10" s="1" t="s">
        <v>6</v>
      </c>
      <c r="C10" s="7">
        <v>83540656</v>
      </c>
      <c r="E10" s="7">
        <v>2350346.6</v>
      </c>
      <c r="G10" s="91">
        <v>15827078</v>
      </c>
      <c r="I10" s="7">
        <f>C10+E10+G10</f>
        <v>101718080.59999999</v>
      </c>
      <c r="K10" s="20"/>
    </row>
    <row r="11" spans="1:11" x14ac:dyDescent="0.25">
      <c r="A11" s="5">
        <v>5800</v>
      </c>
      <c r="B11" s="1" t="s">
        <v>37</v>
      </c>
      <c r="C11" s="8">
        <v>303153748.75</v>
      </c>
      <c r="E11" s="8">
        <v>113000</v>
      </c>
      <c r="G11" s="92">
        <v>10932272</v>
      </c>
      <c r="I11" s="8">
        <f>C11+E11+G11</f>
        <v>314199020.75</v>
      </c>
      <c r="K11" s="22"/>
    </row>
    <row r="12" spans="1:11" x14ac:dyDescent="0.25">
      <c r="A12" s="5">
        <v>5900</v>
      </c>
      <c r="B12" s="1" t="s">
        <v>38</v>
      </c>
      <c r="C12" s="8">
        <v>50700985</v>
      </c>
      <c r="E12" s="8">
        <v>17991180.27</v>
      </c>
      <c r="G12" s="8">
        <v>0</v>
      </c>
      <c r="I12" s="8">
        <f>C12+E12+G12</f>
        <v>68692165.269999996</v>
      </c>
      <c r="K12" s="22"/>
    </row>
    <row r="13" spans="1:11" ht="18" x14ac:dyDescent="0.4">
      <c r="A13" s="5"/>
      <c r="C13" s="9"/>
      <c r="E13" s="8"/>
      <c r="G13" s="8"/>
      <c r="I13" s="8"/>
      <c r="K13" s="22"/>
    </row>
    <row r="14" spans="1:11" x14ac:dyDescent="0.25">
      <c r="B14" s="1" t="s">
        <v>7</v>
      </c>
      <c r="C14" s="10">
        <f>SUM(C10:C13)</f>
        <v>437395389.75</v>
      </c>
      <c r="E14" s="10">
        <f>SUM(E10:E13)</f>
        <v>20454526.870000001</v>
      </c>
      <c r="G14" s="10">
        <f>SUM(G10:G13)</f>
        <v>26759350</v>
      </c>
      <c r="I14" s="11">
        <f>C14+E14+G14</f>
        <v>484609266.62</v>
      </c>
      <c r="K14" s="22"/>
    </row>
    <row r="15" spans="1:11" x14ac:dyDescent="0.25">
      <c r="C15" s="8"/>
      <c r="E15" s="8"/>
      <c r="G15" s="8"/>
      <c r="I15" s="8"/>
      <c r="K15" s="22"/>
    </row>
    <row r="16" spans="1:11" x14ac:dyDescent="0.25">
      <c r="C16" s="8"/>
      <c r="E16" s="8"/>
      <c r="G16" s="8"/>
      <c r="I16" s="8"/>
      <c r="K16" s="22"/>
    </row>
    <row r="17" spans="1:11" x14ac:dyDescent="0.25">
      <c r="A17" s="5"/>
      <c r="B17" s="6" t="s">
        <v>8</v>
      </c>
      <c r="C17" s="8"/>
      <c r="E17" s="8"/>
      <c r="G17" s="8"/>
      <c r="I17" s="8"/>
      <c r="K17" s="22"/>
    </row>
    <row r="18" spans="1:11" x14ac:dyDescent="0.25">
      <c r="A18" s="5">
        <v>11</v>
      </c>
      <c r="B18" s="1" t="s">
        <v>9</v>
      </c>
      <c r="C18" s="23">
        <v>266144000.36000049</v>
      </c>
      <c r="E18" s="23">
        <v>0</v>
      </c>
      <c r="G18" s="23">
        <v>0</v>
      </c>
      <c r="I18" s="23">
        <f t="shared" ref="I18:I36" si="0">C18+E18+G18</f>
        <v>266144000.36000049</v>
      </c>
      <c r="K18" s="22"/>
    </row>
    <row r="19" spans="1:11" x14ac:dyDescent="0.25">
      <c r="A19" s="5">
        <v>12</v>
      </c>
      <c r="B19" s="1" t="s">
        <v>48</v>
      </c>
      <c r="C19" s="24">
        <v>11511445.610000012</v>
      </c>
      <c r="E19" s="8">
        <v>0</v>
      </c>
      <c r="G19" s="8">
        <v>0</v>
      </c>
      <c r="I19" s="8">
        <f t="shared" si="0"/>
        <v>11511445.610000012</v>
      </c>
      <c r="K19" s="22"/>
    </row>
    <row r="20" spans="1:11" x14ac:dyDescent="0.25">
      <c r="A20" s="5">
        <v>13</v>
      </c>
      <c r="B20" s="1" t="s">
        <v>10</v>
      </c>
      <c r="C20" s="24">
        <v>7504241.2300000014</v>
      </c>
      <c r="E20" s="8">
        <v>0</v>
      </c>
      <c r="G20" s="8">
        <v>0</v>
      </c>
      <c r="I20" s="8">
        <f t="shared" si="0"/>
        <v>7504241.2300000014</v>
      </c>
      <c r="K20" s="22"/>
    </row>
    <row r="21" spans="1:11" x14ac:dyDescent="0.25">
      <c r="A21" s="5">
        <v>21</v>
      </c>
      <c r="B21" s="1" t="s">
        <v>11</v>
      </c>
      <c r="C21" s="24">
        <v>4902642.209999999</v>
      </c>
      <c r="E21" s="8">
        <v>0</v>
      </c>
      <c r="G21" s="8">
        <v>0</v>
      </c>
      <c r="I21" s="8">
        <f t="shared" si="0"/>
        <v>4902642.209999999</v>
      </c>
      <c r="K21" s="22"/>
    </row>
    <row r="22" spans="1:11" x14ac:dyDescent="0.25">
      <c r="A22" s="5">
        <v>23</v>
      </c>
      <c r="B22" s="1" t="s">
        <v>12</v>
      </c>
      <c r="C22" s="24">
        <v>25085768.799999997</v>
      </c>
      <c r="E22" s="8">
        <v>0</v>
      </c>
      <c r="G22" s="8">
        <v>0</v>
      </c>
      <c r="I22" s="8">
        <f t="shared" si="0"/>
        <v>25085768.799999997</v>
      </c>
      <c r="K22" s="22"/>
    </row>
    <row r="23" spans="1:11" x14ac:dyDescent="0.25">
      <c r="A23" s="5">
        <v>31</v>
      </c>
      <c r="B23" s="1" t="s">
        <v>35</v>
      </c>
      <c r="C23" s="24">
        <v>21893691.249999993</v>
      </c>
      <c r="E23" s="8">
        <v>0</v>
      </c>
      <c r="G23" s="8">
        <v>0</v>
      </c>
      <c r="I23" s="8">
        <f t="shared" si="0"/>
        <v>21893691.249999993</v>
      </c>
      <c r="K23" s="22"/>
    </row>
    <row r="24" spans="1:11" x14ac:dyDescent="0.25">
      <c r="A24" s="5">
        <v>32</v>
      </c>
      <c r="B24" s="1" t="s">
        <v>13</v>
      </c>
      <c r="C24" s="24">
        <v>1668403.3699999996</v>
      </c>
      <c r="E24" s="8">
        <v>0</v>
      </c>
      <c r="G24" s="8">
        <v>0</v>
      </c>
      <c r="I24" s="8">
        <f t="shared" si="0"/>
        <v>1668403.3699999996</v>
      </c>
      <c r="K24" s="22"/>
    </row>
    <row r="25" spans="1:11" x14ac:dyDescent="0.25">
      <c r="A25" s="5">
        <v>33</v>
      </c>
      <c r="B25" s="1" t="s">
        <v>14</v>
      </c>
      <c r="C25" s="24">
        <v>5083510.8600000003</v>
      </c>
      <c r="E25" s="8">
        <v>0</v>
      </c>
      <c r="G25" s="8">
        <v>0</v>
      </c>
      <c r="I25" s="8">
        <f t="shared" si="0"/>
        <v>5083510.8600000003</v>
      </c>
      <c r="K25" s="22"/>
    </row>
    <row r="26" spans="1:11" x14ac:dyDescent="0.25">
      <c r="A26" s="5">
        <v>34</v>
      </c>
      <c r="B26" s="1" t="s">
        <v>15</v>
      </c>
      <c r="C26" s="24">
        <v>14507758.829999996</v>
      </c>
      <c r="E26" s="8">
        <v>0</v>
      </c>
      <c r="G26" s="8">
        <v>0</v>
      </c>
      <c r="I26" s="8">
        <f t="shared" si="0"/>
        <v>14507758.829999996</v>
      </c>
      <c r="K26" s="22"/>
    </row>
    <row r="27" spans="1:11" x14ac:dyDescent="0.25">
      <c r="A27" s="5">
        <v>35</v>
      </c>
      <c r="B27" s="1" t="s">
        <v>16</v>
      </c>
      <c r="C27" s="24">
        <v>441712.20999999996</v>
      </c>
      <c r="E27" s="29">
        <v>20380463.870000001</v>
      </c>
      <c r="G27" s="8">
        <v>0</v>
      </c>
      <c r="I27" s="8">
        <f t="shared" si="0"/>
        <v>20822176.080000002</v>
      </c>
      <c r="K27" s="22"/>
    </row>
    <row r="28" spans="1:11" x14ac:dyDescent="0.25">
      <c r="A28" s="5">
        <v>36</v>
      </c>
      <c r="B28" s="1" t="s">
        <v>17</v>
      </c>
      <c r="C28" s="24">
        <v>10036727.789999997</v>
      </c>
      <c r="E28" s="8">
        <v>0</v>
      </c>
      <c r="G28" s="8">
        <v>0</v>
      </c>
      <c r="I28" s="8">
        <f t="shared" si="0"/>
        <v>10036727.789999997</v>
      </c>
      <c r="K28" s="22"/>
    </row>
    <row r="29" spans="1:11" x14ac:dyDescent="0.25">
      <c r="A29" s="5">
        <v>41</v>
      </c>
      <c r="B29" s="1" t="s">
        <v>18</v>
      </c>
      <c r="C29" s="24">
        <v>10758986.680000002</v>
      </c>
      <c r="E29" s="8">
        <v>0</v>
      </c>
      <c r="G29" s="8">
        <v>0</v>
      </c>
      <c r="I29" s="8">
        <f t="shared" si="0"/>
        <v>10758986.680000002</v>
      </c>
      <c r="K29" s="22"/>
    </row>
    <row r="30" spans="1:11" x14ac:dyDescent="0.25">
      <c r="A30" s="5">
        <v>51</v>
      </c>
      <c r="B30" s="1" t="s">
        <v>19</v>
      </c>
      <c r="C30" s="25">
        <v>35140971.270000011</v>
      </c>
      <c r="E30" s="29">
        <v>74063</v>
      </c>
      <c r="G30" s="8">
        <v>0</v>
      </c>
      <c r="I30" s="8">
        <f t="shared" si="0"/>
        <v>35215034.270000011</v>
      </c>
      <c r="K30" s="22"/>
    </row>
    <row r="31" spans="1:11" x14ac:dyDescent="0.25">
      <c r="A31" s="5">
        <v>52</v>
      </c>
      <c r="B31" s="1" t="s">
        <v>20</v>
      </c>
      <c r="C31" s="24">
        <v>3569258.9299999997</v>
      </c>
      <c r="E31" s="8">
        <v>0</v>
      </c>
      <c r="G31" s="8">
        <v>0</v>
      </c>
      <c r="I31" s="8">
        <f t="shared" si="0"/>
        <v>3569258.9299999997</v>
      </c>
      <c r="K31" s="22"/>
    </row>
    <row r="32" spans="1:11" x14ac:dyDescent="0.25">
      <c r="A32" s="5">
        <v>53</v>
      </c>
      <c r="B32" s="1" t="s">
        <v>21</v>
      </c>
      <c r="C32" s="24">
        <v>8370304.29</v>
      </c>
      <c r="E32" s="8">
        <v>0</v>
      </c>
      <c r="G32" s="8">
        <v>0</v>
      </c>
      <c r="I32" s="8">
        <f t="shared" si="0"/>
        <v>8370304.29</v>
      </c>
      <c r="K32" s="22"/>
    </row>
    <row r="33" spans="1:11" x14ac:dyDescent="0.25">
      <c r="A33" s="5">
        <v>61</v>
      </c>
      <c r="B33" s="1" t="s">
        <v>22</v>
      </c>
      <c r="C33" s="24">
        <v>960009.77000000014</v>
      </c>
      <c r="E33" s="8">
        <v>0</v>
      </c>
      <c r="G33" s="8">
        <v>0</v>
      </c>
      <c r="I33" s="8">
        <f t="shared" si="0"/>
        <v>960009.77000000014</v>
      </c>
      <c r="K33" s="22"/>
    </row>
    <row r="34" spans="1:11" x14ac:dyDescent="0.25">
      <c r="A34" s="5">
        <v>71</v>
      </c>
      <c r="B34" s="1" t="s">
        <v>4</v>
      </c>
      <c r="C34" s="29">
        <v>0</v>
      </c>
      <c r="E34" s="8">
        <v>0</v>
      </c>
      <c r="G34" s="92">
        <v>26759350</v>
      </c>
      <c r="I34" s="8">
        <f t="shared" si="0"/>
        <v>26759350</v>
      </c>
      <c r="K34" s="22"/>
    </row>
    <row r="35" spans="1:11" ht="15.75" hidden="1" customHeight="1" x14ac:dyDescent="0.25">
      <c r="A35" s="5">
        <v>81</v>
      </c>
      <c r="B35" s="1" t="s">
        <v>23</v>
      </c>
      <c r="C35" s="29">
        <v>0</v>
      </c>
      <c r="E35" s="8">
        <v>0</v>
      </c>
      <c r="G35" s="8">
        <v>0</v>
      </c>
      <c r="I35" s="8">
        <f t="shared" si="0"/>
        <v>0</v>
      </c>
      <c r="K35" s="22"/>
    </row>
    <row r="36" spans="1:11" x14ac:dyDescent="0.25">
      <c r="A36" s="5">
        <v>99</v>
      </c>
      <c r="B36" s="1" t="s">
        <v>24</v>
      </c>
      <c r="C36" s="24">
        <v>939470</v>
      </c>
      <c r="E36" s="8">
        <v>0</v>
      </c>
      <c r="G36" s="8">
        <v>0</v>
      </c>
      <c r="I36" s="8">
        <f t="shared" si="0"/>
        <v>939470</v>
      </c>
      <c r="K36" s="22"/>
    </row>
    <row r="37" spans="1:11" ht="18" x14ac:dyDescent="0.4">
      <c r="A37" s="5"/>
      <c r="C37" s="26"/>
      <c r="E37" s="8"/>
      <c r="G37" s="8"/>
      <c r="I37" s="8"/>
      <c r="K37" s="22"/>
    </row>
    <row r="38" spans="1:11" x14ac:dyDescent="0.25">
      <c r="B38" s="1" t="s">
        <v>25</v>
      </c>
      <c r="C38" s="27">
        <f>SUM(C18:C36)</f>
        <v>428518903.46000051</v>
      </c>
      <c r="E38" s="10">
        <f>SUM(E18:E36)</f>
        <v>20454526.870000001</v>
      </c>
      <c r="G38" s="10">
        <f>SUM(G18:G36)</f>
        <v>26759350</v>
      </c>
      <c r="I38" s="11">
        <f>C38+E38+G38</f>
        <v>475732780.33000052</v>
      </c>
      <c r="K38" s="22"/>
    </row>
    <row r="39" spans="1:11" x14ac:dyDescent="0.25">
      <c r="C39" s="8"/>
      <c r="E39" s="8"/>
      <c r="G39" s="8"/>
      <c r="I39" s="8"/>
      <c r="K39" s="22"/>
    </row>
    <row r="40" spans="1:11" x14ac:dyDescent="0.25">
      <c r="C40" s="8"/>
      <c r="E40" s="8"/>
      <c r="G40" s="8"/>
      <c r="I40" s="8"/>
      <c r="K40" s="22"/>
    </row>
    <row r="41" spans="1:11" x14ac:dyDescent="0.25">
      <c r="B41" s="6" t="s">
        <v>26</v>
      </c>
      <c r="C41" s="8"/>
      <c r="E41" s="8"/>
      <c r="G41" s="8"/>
      <c r="I41" s="8"/>
      <c r="K41" s="22"/>
    </row>
    <row r="42" spans="1:11" x14ac:dyDescent="0.25">
      <c r="A42" s="5">
        <v>7000</v>
      </c>
      <c r="B42" s="1" t="s">
        <v>39</v>
      </c>
      <c r="C42" s="93">
        <v>80000</v>
      </c>
      <c r="E42" s="23">
        <v>0</v>
      </c>
      <c r="G42" s="23">
        <v>0</v>
      </c>
      <c r="I42" s="23">
        <f>C42+E42+G42</f>
        <v>80000</v>
      </c>
      <c r="K42" s="22"/>
    </row>
    <row r="43" spans="1:11" x14ac:dyDescent="0.25">
      <c r="A43" s="5">
        <v>8000</v>
      </c>
      <c r="B43" s="1" t="s">
        <v>53</v>
      </c>
      <c r="C43" s="12">
        <v>-5356486.29</v>
      </c>
      <c r="E43" s="8">
        <v>0</v>
      </c>
      <c r="G43" s="8">
        <v>0</v>
      </c>
      <c r="I43" s="8">
        <f>C43+E43+G43</f>
        <v>-5356486.29</v>
      </c>
      <c r="K43" s="22"/>
    </row>
    <row r="44" spans="1:11" x14ac:dyDescent="0.25">
      <c r="A44" s="5">
        <v>8000</v>
      </c>
      <c r="B44" s="1" t="s">
        <v>54</v>
      </c>
      <c r="C44" s="12">
        <v>-3600000</v>
      </c>
      <c r="E44" s="8">
        <v>0</v>
      </c>
      <c r="G44" s="8">
        <v>0</v>
      </c>
      <c r="I44" s="8">
        <f>C44+E44+G44</f>
        <v>-3600000</v>
      </c>
      <c r="K44" s="22"/>
    </row>
    <row r="45" spans="1:11" x14ac:dyDescent="0.25">
      <c r="C45" s="8"/>
      <c r="E45" s="8"/>
      <c r="G45" s="8"/>
      <c r="I45" s="8"/>
      <c r="K45" s="22"/>
    </row>
    <row r="46" spans="1:11" x14ac:dyDescent="0.25">
      <c r="B46" s="1" t="s">
        <v>36</v>
      </c>
      <c r="C46" s="11">
        <f>SUM(C42:C45)</f>
        <v>-8876486.2899999991</v>
      </c>
      <c r="E46" s="11">
        <f>SUM(E42:E45)</f>
        <v>0</v>
      </c>
      <c r="G46" s="11">
        <f>SUM(G42:G45)</f>
        <v>0</v>
      </c>
      <c r="I46" s="11">
        <f>C46+E46+G46</f>
        <v>-8876486.2899999991</v>
      </c>
      <c r="K46" s="22"/>
    </row>
    <row r="47" spans="1:11" x14ac:dyDescent="0.25">
      <c r="C47" s="7"/>
      <c r="E47" s="7"/>
      <c r="G47" s="7"/>
      <c r="I47" s="7"/>
      <c r="K47" s="20"/>
    </row>
    <row r="48" spans="1:11" x14ac:dyDescent="0.25">
      <c r="C48" s="7"/>
      <c r="E48" s="7"/>
      <c r="G48" s="7"/>
      <c r="I48" s="7"/>
      <c r="K48" s="20"/>
    </row>
    <row r="49" spans="2:11" ht="31.5" x14ac:dyDescent="0.25">
      <c r="B49" s="13" t="s">
        <v>28</v>
      </c>
      <c r="C49" s="28">
        <v>0</v>
      </c>
      <c r="E49" s="28">
        <f>(E14-E38+E46)</f>
        <v>0</v>
      </c>
      <c r="G49" s="28">
        <f>(G14-G38+G46)</f>
        <v>0</v>
      </c>
      <c r="I49" s="28">
        <v>0</v>
      </c>
      <c r="K49" s="21"/>
    </row>
  </sheetData>
  <pageMargins left="0.2" right="0.25" top="0.75" bottom="0.25" header="0.3" footer="0.3"/>
  <pageSetup scale="77" orientation="portrait" r:id="rId1"/>
  <headerFooter>
    <oddFooter xml:space="preserve">&amp;R&amp;"Times New Roman,Regular"&amp;10 08/08/2019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9"/>
  <sheetViews>
    <sheetView zoomScale="85" zoomScaleNormal="85" workbookViewId="0">
      <selection activeCell="H15" sqref="H15"/>
    </sheetView>
  </sheetViews>
  <sheetFormatPr defaultColWidth="9" defaultRowHeight="15.75" x14ac:dyDescent="0.25"/>
  <cols>
    <col min="1" max="1" width="6.875" style="1" customWidth="1"/>
    <col min="2" max="2" width="31.875" style="1" bestFit="1" customWidth="1"/>
    <col min="3" max="3" width="22.5" style="1" customWidth="1"/>
    <col min="4" max="4" width="3.375" style="16" customWidth="1"/>
    <col min="5" max="5" width="15.875" style="1" bestFit="1" customWidth="1"/>
    <col min="6" max="6" width="3.375" style="16" customWidth="1"/>
    <col min="7" max="7" width="15.375" style="1" customWidth="1"/>
    <col min="8" max="8" width="3.375" style="16" customWidth="1"/>
    <col min="9" max="9" width="18.5" style="1" customWidth="1"/>
    <col min="10" max="16384" width="9" style="1"/>
  </cols>
  <sheetData>
    <row r="1" spans="1:9" x14ac:dyDescent="0.25">
      <c r="A1" s="1" t="s">
        <v>0</v>
      </c>
    </row>
    <row r="2" spans="1:9" x14ac:dyDescent="0.25">
      <c r="A2" s="1" t="s">
        <v>50</v>
      </c>
    </row>
    <row r="3" spans="1:9" x14ac:dyDescent="0.25">
      <c r="A3" s="1" t="s">
        <v>55</v>
      </c>
    </row>
    <row r="6" spans="1:9" ht="31.5" x14ac:dyDescent="0.25">
      <c r="C6" s="2" t="s">
        <v>1</v>
      </c>
      <c r="D6" s="17"/>
      <c r="E6" s="2">
        <v>240</v>
      </c>
      <c r="F6" s="17"/>
      <c r="G6" s="2">
        <v>599</v>
      </c>
      <c r="I6" s="3" t="s">
        <v>56</v>
      </c>
    </row>
    <row r="7" spans="1:9" ht="16.5" thickBot="1" x14ac:dyDescent="0.3">
      <c r="C7" s="4" t="s">
        <v>2</v>
      </c>
      <c r="E7" s="4" t="s">
        <v>3</v>
      </c>
      <c r="G7" s="4" t="s">
        <v>4</v>
      </c>
      <c r="I7" s="4" t="s">
        <v>52</v>
      </c>
    </row>
    <row r="8" spans="1:9" ht="16.5" thickTop="1" x14ac:dyDescent="0.25">
      <c r="C8" s="5"/>
    </row>
    <row r="9" spans="1:9" x14ac:dyDescent="0.25">
      <c r="B9" s="6" t="s">
        <v>5</v>
      </c>
    </row>
    <row r="10" spans="1:9" x14ac:dyDescent="0.25">
      <c r="A10" s="5">
        <v>5700</v>
      </c>
      <c r="B10" s="1" t="s">
        <v>6</v>
      </c>
      <c r="C10" s="7">
        <f>'By Function'!C10</f>
        <v>83540656</v>
      </c>
      <c r="E10" s="7">
        <f>'By Function'!E10</f>
        <v>2350346.6</v>
      </c>
      <c r="G10" s="91">
        <f>'By Function'!G10</f>
        <v>15827078</v>
      </c>
      <c r="I10" s="7">
        <f>C10+E10+G10</f>
        <v>101718080.59999999</v>
      </c>
    </row>
    <row r="11" spans="1:9" x14ac:dyDescent="0.25">
      <c r="A11" s="5">
        <v>5800</v>
      </c>
      <c r="B11" s="1" t="s">
        <v>37</v>
      </c>
      <c r="C11" s="8">
        <f>'By Function'!C11</f>
        <v>303153748.75</v>
      </c>
      <c r="E11" s="8">
        <f>'By Function'!E11</f>
        <v>113000</v>
      </c>
      <c r="G11" s="92">
        <f>'By Function'!G11</f>
        <v>10932272</v>
      </c>
      <c r="I11" s="8">
        <f>C11+E11+G11</f>
        <v>314199020.75</v>
      </c>
    </row>
    <row r="12" spans="1:9" x14ac:dyDescent="0.25">
      <c r="A12" s="5">
        <v>5900</v>
      </c>
      <c r="B12" s="1" t="s">
        <v>38</v>
      </c>
      <c r="C12" s="8">
        <f>'By Function'!C12</f>
        <v>50700985</v>
      </c>
      <c r="E12" s="8">
        <f>'By Function'!E12</f>
        <v>17991180.27</v>
      </c>
      <c r="G12" s="8">
        <f>'By Function'!G12</f>
        <v>0</v>
      </c>
      <c r="I12" s="8">
        <f>C12+E12+G12</f>
        <v>68692165.269999996</v>
      </c>
    </row>
    <row r="13" spans="1:9" ht="18" x14ac:dyDescent="0.4">
      <c r="A13" s="5"/>
      <c r="C13" s="9"/>
      <c r="E13" s="8"/>
      <c r="G13" s="8"/>
      <c r="I13" s="8"/>
    </row>
    <row r="14" spans="1:9" x14ac:dyDescent="0.25">
      <c r="B14" s="1" t="s">
        <v>7</v>
      </c>
      <c r="C14" s="10">
        <f>SUM(C10:C13)</f>
        <v>437395389.75</v>
      </c>
      <c r="E14" s="10">
        <f>SUM(E10:E13)</f>
        <v>20454526.870000001</v>
      </c>
      <c r="G14" s="10">
        <f>SUM(G10:G13)</f>
        <v>26759350</v>
      </c>
      <c r="I14" s="11">
        <f>SUM(I10:I13)</f>
        <v>484609266.62</v>
      </c>
    </row>
    <row r="15" spans="1:9" x14ac:dyDescent="0.25">
      <c r="C15" s="8"/>
      <c r="E15" s="8"/>
      <c r="G15" s="8"/>
      <c r="I15" s="8"/>
    </row>
    <row r="16" spans="1:9" x14ac:dyDescent="0.25">
      <c r="C16" s="8"/>
      <c r="E16" s="8"/>
      <c r="G16" s="8"/>
      <c r="I16" s="8"/>
    </row>
    <row r="17" spans="1:9" x14ac:dyDescent="0.25">
      <c r="A17" s="5"/>
      <c r="B17" s="6" t="s">
        <v>8</v>
      </c>
      <c r="C17" s="8"/>
      <c r="E17" s="8"/>
      <c r="G17" s="8"/>
      <c r="I17" s="8"/>
    </row>
    <row r="18" spans="1:9" x14ac:dyDescent="0.25">
      <c r="A18" s="5">
        <v>6100</v>
      </c>
      <c r="B18" s="1" t="s">
        <v>29</v>
      </c>
      <c r="C18" s="23">
        <v>353184624.32999998</v>
      </c>
      <c r="E18" s="23">
        <v>9499134.5099999998</v>
      </c>
      <c r="G18" s="23">
        <v>0</v>
      </c>
      <c r="I18" s="23">
        <f t="shared" ref="I18:I23" si="0">C18+E18+G18</f>
        <v>362683758.83999997</v>
      </c>
    </row>
    <row r="19" spans="1:9" x14ac:dyDescent="0.25">
      <c r="A19" s="5">
        <v>6200</v>
      </c>
      <c r="B19" s="1" t="s">
        <v>30</v>
      </c>
      <c r="C19" s="8">
        <v>31106992.809999999</v>
      </c>
      <c r="E19" s="8">
        <v>302730</v>
      </c>
      <c r="G19" s="8">
        <v>0</v>
      </c>
      <c r="I19" s="8">
        <f t="shared" si="0"/>
        <v>31409722.809999999</v>
      </c>
    </row>
    <row r="20" spans="1:9" x14ac:dyDescent="0.25">
      <c r="A20" s="5">
        <v>6300</v>
      </c>
      <c r="B20" s="1" t="s">
        <v>31</v>
      </c>
      <c r="C20" s="8">
        <v>22379063.370000001</v>
      </c>
      <c r="E20" s="8">
        <v>9843137.3599999994</v>
      </c>
      <c r="G20" s="8">
        <v>0</v>
      </c>
      <c r="I20" s="8">
        <f t="shared" si="0"/>
        <v>32222200.73</v>
      </c>
    </row>
    <row r="21" spans="1:9" x14ac:dyDescent="0.25">
      <c r="A21" s="5">
        <v>6400</v>
      </c>
      <c r="B21" s="1" t="s">
        <v>32</v>
      </c>
      <c r="C21" s="8">
        <v>19488165.719999999</v>
      </c>
      <c r="E21" s="8">
        <v>19750</v>
      </c>
      <c r="G21" s="8">
        <v>0</v>
      </c>
      <c r="I21" s="8">
        <f t="shared" si="0"/>
        <v>19507915.719999999</v>
      </c>
    </row>
    <row r="22" spans="1:9" x14ac:dyDescent="0.25">
      <c r="A22" s="5">
        <v>6500</v>
      </c>
      <c r="B22" s="1" t="s">
        <v>33</v>
      </c>
      <c r="C22" s="8">
        <v>0</v>
      </c>
      <c r="E22" s="8">
        <v>0</v>
      </c>
      <c r="G22" s="92">
        <v>26759350</v>
      </c>
      <c r="I22" s="8">
        <f t="shared" si="0"/>
        <v>26759350</v>
      </c>
    </row>
    <row r="23" spans="1:9" x14ac:dyDescent="0.25">
      <c r="A23" s="5">
        <v>6600</v>
      </c>
      <c r="B23" s="1" t="s">
        <v>34</v>
      </c>
      <c r="C23" s="8">
        <v>2360057.23</v>
      </c>
      <c r="E23" s="8">
        <v>789775</v>
      </c>
      <c r="G23" s="8"/>
      <c r="I23" s="8">
        <f t="shared" si="0"/>
        <v>3149832.23</v>
      </c>
    </row>
    <row r="24" spans="1:9" ht="18" x14ac:dyDescent="0.4">
      <c r="A24" s="5"/>
      <c r="C24" s="9"/>
      <c r="E24" s="8"/>
      <c r="G24" s="8"/>
      <c r="I24" s="8"/>
    </row>
    <row r="25" spans="1:9" x14ac:dyDescent="0.25">
      <c r="B25" s="1" t="s">
        <v>25</v>
      </c>
      <c r="C25" s="10">
        <f>SUM(C18:C23)</f>
        <v>428518903.46000004</v>
      </c>
      <c r="E25" s="10">
        <f>SUM(E18:E23)</f>
        <v>20454526.869999997</v>
      </c>
      <c r="G25" s="10">
        <f>SUM(G18:G23)</f>
        <v>26759350</v>
      </c>
      <c r="I25" s="11">
        <f>SUM(I18:I24)</f>
        <v>475732780.33000004</v>
      </c>
    </row>
    <row r="26" spans="1:9" x14ac:dyDescent="0.25">
      <c r="C26" s="8"/>
      <c r="E26" s="8"/>
      <c r="G26" s="8"/>
      <c r="I26" s="8"/>
    </row>
    <row r="27" spans="1:9" x14ac:dyDescent="0.25">
      <c r="C27" s="8"/>
      <c r="E27" s="8"/>
      <c r="G27" s="8"/>
      <c r="I27" s="8"/>
    </row>
    <row r="28" spans="1:9" x14ac:dyDescent="0.25">
      <c r="B28" s="6" t="s">
        <v>26</v>
      </c>
      <c r="C28" s="8"/>
      <c r="E28" s="8"/>
      <c r="G28" s="8"/>
      <c r="I28" s="8"/>
    </row>
    <row r="29" spans="1:9" x14ac:dyDescent="0.25">
      <c r="A29" s="5">
        <v>7000</v>
      </c>
      <c r="B29" s="1" t="s">
        <v>39</v>
      </c>
      <c r="C29" s="93">
        <f>'By Function'!C42</f>
        <v>80000</v>
      </c>
      <c r="E29" s="23">
        <v>0</v>
      </c>
      <c r="G29" s="23">
        <v>0</v>
      </c>
      <c r="I29" s="23">
        <f>C29+E29+G29</f>
        <v>80000</v>
      </c>
    </row>
    <row r="30" spans="1:9" x14ac:dyDescent="0.25">
      <c r="A30" s="5">
        <v>8000</v>
      </c>
      <c r="B30" s="1" t="s">
        <v>53</v>
      </c>
      <c r="C30" s="12">
        <f>'By Function'!C43</f>
        <v>-5356486.29</v>
      </c>
      <c r="E30" s="8">
        <v>0</v>
      </c>
      <c r="G30" s="8">
        <v>0</v>
      </c>
      <c r="I30" s="8">
        <f>C30+E30+G30</f>
        <v>-5356486.29</v>
      </c>
    </row>
    <row r="31" spans="1:9" x14ac:dyDescent="0.25">
      <c r="A31" s="5">
        <v>8000</v>
      </c>
      <c r="B31" s="1" t="s">
        <v>54</v>
      </c>
      <c r="C31" s="12">
        <f>'By Function'!C44</f>
        <v>-3600000</v>
      </c>
      <c r="E31" s="8">
        <v>0</v>
      </c>
      <c r="G31" s="8">
        <v>0</v>
      </c>
      <c r="I31" s="8">
        <f>C31+E31+G31</f>
        <v>-3600000</v>
      </c>
    </row>
    <row r="32" spans="1:9" x14ac:dyDescent="0.25">
      <c r="C32" s="8"/>
      <c r="E32" s="8"/>
      <c r="G32" s="8"/>
      <c r="I32" s="8"/>
    </row>
    <row r="33" spans="2:9" x14ac:dyDescent="0.25">
      <c r="B33" s="1" t="s">
        <v>36</v>
      </c>
      <c r="C33" s="11">
        <f>SUM(C29:C32)</f>
        <v>-8876486.2899999991</v>
      </c>
      <c r="E33" s="11">
        <f>SUM(E29:E32)</f>
        <v>0</v>
      </c>
      <c r="G33" s="11">
        <f>SUM(G29:G32)</f>
        <v>0</v>
      </c>
      <c r="I33" s="11">
        <f>SUM(I29:I32)</f>
        <v>-8876486.2899999991</v>
      </c>
    </row>
    <row r="34" spans="2:9" x14ac:dyDescent="0.25">
      <c r="C34" s="7"/>
      <c r="E34" s="7"/>
      <c r="G34" s="7"/>
      <c r="I34" s="7"/>
    </row>
    <row r="35" spans="2:9" x14ac:dyDescent="0.25">
      <c r="C35" s="7"/>
      <c r="E35" s="7"/>
      <c r="G35" s="7"/>
      <c r="I35" s="7"/>
    </row>
    <row r="36" spans="2:9" ht="31.5" x14ac:dyDescent="0.25">
      <c r="B36" s="13" t="s">
        <v>28</v>
      </c>
      <c r="C36" s="14">
        <v>0</v>
      </c>
      <c r="E36" s="14">
        <v>0</v>
      </c>
      <c r="G36" s="14">
        <f>(G14-G25+G33)</f>
        <v>0</v>
      </c>
      <c r="I36" s="14">
        <v>0</v>
      </c>
    </row>
    <row r="38" spans="2:9" x14ac:dyDescent="0.25">
      <c r="C38" s="30"/>
    </row>
    <row r="49" spans="3:3" x14ac:dyDescent="0.25">
      <c r="C49" s="31"/>
    </row>
  </sheetData>
  <pageMargins left="0.2" right="0.25" top="0.75" bottom="0.25" header="0.3" footer="0.3"/>
  <pageSetup scale="77" orientation="portrait" r:id="rId1"/>
  <headerFooter>
    <oddFooter xml:space="preserve">&amp;R&amp;"Times New Roman,Regular"&amp;10 08/08/2019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52"/>
  <sheetViews>
    <sheetView workbookViewId="0">
      <pane xSplit="1" ySplit="9" topLeftCell="B29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RowHeight="15" x14ac:dyDescent="0.2"/>
  <cols>
    <col min="1" max="1" width="8.375" style="33" customWidth="1"/>
    <col min="2" max="2" width="31.5" style="33" bestFit="1" customWidth="1"/>
    <col min="3" max="3" width="14.125" style="33" customWidth="1"/>
    <col min="4" max="4" width="9.75" style="33" customWidth="1"/>
    <col min="5" max="5" width="5.5" style="33" customWidth="1"/>
    <col min="6" max="6" width="14.125" style="33" customWidth="1"/>
    <col min="7" max="7" width="9.75" style="33" customWidth="1"/>
    <col min="8" max="8" width="5.5" style="33" customWidth="1"/>
    <col min="9" max="9" width="14.125" style="34" customWidth="1"/>
    <col min="10" max="16384" width="9" style="33"/>
  </cols>
  <sheetData>
    <row r="1" spans="1:9" x14ac:dyDescent="0.25">
      <c r="A1" s="32" t="s">
        <v>0</v>
      </c>
      <c r="B1" s="32"/>
    </row>
    <row r="2" spans="1:9" x14ac:dyDescent="0.25">
      <c r="A2" s="32" t="s">
        <v>49</v>
      </c>
      <c r="B2" s="32"/>
    </row>
    <row r="3" spans="1:9" x14ac:dyDescent="0.25">
      <c r="A3" s="32" t="s">
        <v>58</v>
      </c>
      <c r="B3" s="32"/>
    </row>
    <row r="4" spans="1:9" x14ac:dyDescent="0.25">
      <c r="A4" s="32"/>
      <c r="B4" s="32"/>
    </row>
    <row r="5" spans="1:9" x14ac:dyDescent="0.25">
      <c r="A5" s="32"/>
      <c r="B5" s="32"/>
    </row>
    <row r="7" spans="1:9" x14ac:dyDescent="0.2">
      <c r="C7" s="82"/>
      <c r="D7" s="82"/>
      <c r="E7" s="82"/>
      <c r="F7" s="82" t="s">
        <v>40</v>
      </c>
      <c r="G7" s="82"/>
      <c r="H7" s="82"/>
      <c r="I7" s="82"/>
    </row>
    <row r="8" spans="1:9" ht="28.5" x14ac:dyDescent="0.2">
      <c r="C8" s="35">
        <v>2020</v>
      </c>
      <c r="D8" s="36" t="s">
        <v>41</v>
      </c>
      <c r="E8" s="36"/>
      <c r="F8" s="35">
        <v>2019</v>
      </c>
      <c r="G8" s="36" t="s">
        <v>41</v>
      </c>
      <c r="H8" s="36"/>
      <c r="I8" s="78" t="s">
        <v>51</v>
      </c>
    </row>
    <row r="9" spans="1:9" s="40" customFormat="1" x14ac:dyDescent="0.2">
      <c r="A9" s="37"/>
      <c r="B9" s="37"/>
      <c r="C9" s="38"/>
      <c r="D9" s="38"/>
      <c r="E9" s="38"/>
      <c r="F9" s="38"/>
      <c r="G9" s="38"/>
      <c r="H9" s="38"/>
      <c r="I9" s="39"/>
    </row>
    <row r="10" spans="1:9" s="40" customFormat="1" x14ac:dyDescent="0.2">
      <c r="A10" s="37"/>
      <c r="B10" s="37"/>
      <c r="C10" s="38"/>
      <c r="D10" s="38"/>
      <c r="E10" s="38"/>
      <c r="F10" s="38"/>
      <c r="G10" s="38"/>
      <c r="H10" s="38"/>
      <c r="I10" s="39"/>
    </row>
    <row r="11" spans="1:9" x14ac:dyDescent="0.25">
      <c r="A11" s="32"/>
      <c r="B11" s="41" t="s">
        <v>5</v>
      </c>
      <c r="C11" s="38"/>
      <c r="D11" s="42"/>
      <c r="E11" s="42"/>
      <c r="F11" s="38"/>
      <c r="G11" s="42"/>
      <c r="H11" s="42"/>
      <c r="I11" s="39"/>
    </row>
    <row r="12" spans="1:9" ht="15.75" customHeight="1" x14ac:dyDescent="0.25">
      <c r="A12" s="43">
        <v>5700</v>
      </c>
      <c r="B12" s="32" t="s">
        <v>6</v>
      </c>
      <c r="C12" s="44">
        <f>'By Function'!C10</f>
        <v>83540656</v>
      </c>
      <c r="D12" s="45">
        <f>C12/$C$16</f>
        <v>0.19099573968474826</v>
      </c>
      <c r="E12" s="45"/>
      <c r="F12" s="44">
        <v>80715864.25</v>
      </c>
      <c r="G12" s="45">
        <f>F12/$F$16</f>
        <v>0.20639879428288468</v>
      </c>
      <c r="H12" s="45"/>
      <c r="I12" s="46">
        <f>C12-F12</f>
        <v>2824791.75</v>
      </c>
    </row>
    <row r="13" spans="1:9" x14ac:dyDescent="0.25">
      <c r="A13" s="43">
        <v>5800</v>
      </c>
      <c r="B13" s="32" t="s">
        <v>42</v>
      </c>
      <c r="C13" s="47">
        <f>'By Function'!C11</f>
        <v>303153748.75</v>
      </c>
      <c r="D13" s="45">
        <f>C13/$C$16</f>
        <v>0.69308857810154822</v>
      </c>
      <c r="E13" s="45"/>
      <c r="F13" s="47">
        <v>259655089</v>
      </c>
      <c r="G13" s="45">
        <f>F13/$F$16</f>
        <v>0.66396485742906619</v>
      </c>
      <c r="H13" s="45"/>
      <c r="I13" s="48">
        <f>C13-F13</f>
        <v>43498659.75</v>
      </c>
    </row>
    <row r="14" spans="1:9" x14ac:dyDescent="0.25">
      <c r="A14" s="43">
        <v>5900</v>
      </c>
      <c r="B14" s="32" t="s">
        <v>43</v>
      </c>
      <c r="C14" s="47">
        <f>'By Function'!C12</f>
        <v>50700985</v>
      </c>
      <c r="D14" s="45">
        <f>C14/$C$16</f>
        <v>0.11591568221370353</v>
      </c>
      <c r="E14" s="45"/>
      <c r="F14" s="47">
        <v>50696565</v>
      </c>
      <c r="G14" s="45">
        <f>F14/$F$16</f>
        <v>0.1296363482880491</v>
      </c>
      <c r="H14" s="45"/>
      <c r="I14" s="48">
        <f>C14-F14</f>
        <v>4420</v>
      </c>
    </row>
    <row r="15" spans="1:9" x14ac:dyDescent="0.25">
      <c r="A15" s="43"/>
      <c r="B15" s="32"/>
      <c r="C15" s="47"/>
      <c r="D15" s="45"/>
      <c r="E15" s="45"/>
      <c r="F15" s="47"/>
      <c r="G15" s="45"/>
      <c r="H15" s="45"/>
      <c r="I15" s="48"/>
    </row>
    <row r="16" spans="1:9" x14ac:dyDescent="0.2">
      <c r="A16" s="49"/>
      <c r="B16" s="50" t="s">
        <v>44</v>
      </c>
      <c r="C16" s="51">
        <f>SUM(C12:C14)</f>
        <v>437395389.75</v>
      </c>
      <c r="D16" s="52">
        <f>SUM(D12:D15)</f>
        <v>1</v>
      </c>
      <c r="E16" s="52"/>
      <c r="F16" s="51">
        <f>SUM(F12:F14)</f>
        <v>391067518.25</v>
      </c>
      <c r="G16" s="52">
        <f>SUM(G12:G15)</f>
        <v>1</v>
      </c>
      <c r="H16" s="52"/>
      <c r="I16" s="53">
        <f>SUM(I12:I14)</f>
        <v>46327871.5</v>
      </c>
    </row>
    <row r="17" spans="1:9" x14ac:dyDescent="0.2">
      <c r="A17" s="49"/>
      <c r="B17" s="49"/>
      <c r="C17" s="47"/>
      <c r="D17" s="45"/>
      <c r="E17" s="45"/>
      <c r="F17" s="47"/>
      <c r="G17" s="45"/>
      <c r="H17" s="45"/>
      <c r="I17" s="48"/>
    </row>
    <row r="18" spans="1:9" x14ac:dyDescent="0.2">
      <c r="A18" s="49"/>
      <c r="B18" s="49"/>
      <c r="C18" s="47"/>
      <c r="D18" s="45"/>
      <c r="E18" s="45"/>
      <c r="F18" s="47"/>
      <c r="G18" s="45"/>
      <c r="H18" s="45"/>
      <c r="I18" s="48"/>
    </row>
    <row r="19" spans="1:9" x14ac:dyDescent="0.25">
      <c r="A19" s="54"/>
      <c r="B19" s="41" t="s">
        <v>8</v>
      </c>
      <c r="C19" s="47"/>
      <c r="D19" s="45"/>
      <c r="E19" s="45"/>
      <c r="F19" s="47"/>
      <c r="G19" s="45"/>
      <c r="H19" s="45"/>
      <c r="I19" s="48"/>
    </row>
    <row r="20" spans="1:9" x14ac:dyDescent="0.25">
      <c r="A20" s="43">
        <v>11</v>
      </c>
      <c r="B20" s="32" t="s">
        <v>9</v>
      </c>
      <c r="C20" s="90">
        <v>266144000.36000049</v>
      </c>
      <c r="D20" s="45">
        <f t="shared" ref="D20:D35" si="0">C20/C$40</f>
        <v>0.62107878604903444</v>
      </c>
      <c r="E20" s="45"/>
      <c r="F20" s="90">
        <v>240079909.93000001</v>
      </c>
      <c r="G20" s="45">
        <f t="shared" ref="G20:G35" si="1">F20/F$40</f>
        <v>0.61992137932259961</v>
      </c>
      <c r="H20" s="45"/>
      <c r="I20" s="94">
        <f>C20-F20</f>
        <v>26064090.430000484</v>
      </c>
    </row>
    <row r="21" spans="1:9" x14ac:dyDescent="0.25">
      <c r="A21" s="43">
        <v>12</v>
      </c>
      <c r="B21" s="32" t="s">
        <v>48</v>
      </c>
      <c r="C21" s="47">
        <v>11511445.610000012</v>
      </c>
      <c r="D21" s="45">
        <f t="shared" si="0"/>
        <v>2.6863332088859722E-2</v>
      </c>
      <c r="E21" s="45"/>
      <c r="F21" s="47">
        <v>11191212.390000001</v>
      </c>
      <c r="G21" s="45">
        <f t="shared" si="1"/>
        <v>2.8897344318080512E-2</v>
      </c>
      <c r="H21" s="45"/>
      <c r="I21" s="48">
        <f t="shared" ref="I21:I37" si="2">C21-F21</f>
        <v>320233.22000001185</v>
      </c>
    </row>
    <row r="22" spans="1:9" x14ac:dyDescent="0.25">
      <c r="A22" s="43">
        <v>13</v>
      </c>
      <c r="B22" s="32" t="s">
        <v>10</v>
      </c>
      <c r="C22" s="47">
        <v>7504241.2300000014</v>
      </c>
      <c r="D22" s="45">
        <f t="shared" si="0"/>
        <v>1.7512042454622949E-2</v>
      </c>
      <c r="E22" s="45"/>
      <c r="F22" s="47">
        <v>7329937.8099999996</v>
      </c>
      <c r="G22" s="45">
        <f t="shared" si="1"/>
        <v>1.8926969602949963E-2</v>
      </c>
      <c r="H22" s="45"/>
      <c r="I22" s="48">
        <f t="shared" si="2"/>
        <v>174303.42000000179</v>
      </c>
    </row>
    <row r="23" spans="1:9" x14ac:dyDescent="0.25">
      <c r="A23" s="43">
        <v>21</v>
      </c>
      <c r="B23" s="32" t="s">
        <v>11</v>
      </c>
      <c r="C23" s="47">
        <v>4902642.209999999</v>
      </c>
      <c r="D23" s="45">
        <f t="shared" si="0"/>
        <v>1.1440900670692651E-2</v>
      </c>
      <c r="E23" s="45"/>
      <c r="F23" s="47">
        <v>4226578.71</v>
      </c>
      <c r="G23" s="45">
        <f t="shared" si="1"/>
        <v>1.0913643313522937E-2</v>
      </c>
      <c r="H23" s="45"/>
      <c r="I23" s="48">
        <f t="shared" si="2"/>
        <v>676063.49999999907</v>
      </c>
    </row>
    <row r="24" spans="1:9" x14ac:dyDescent="0.25">
      <c r="A24" s="43">
        <v>23</v>
      </c>
      <c r="B24" s="32" t="s">
        <v>12</v>
      </c>
      <c r="C24" s="47">
        <v>25085768.799999997</v>
      </c>
      <c r="D24" s="45">
        <f t="shared" si="0"/>
        <v>5.8540635191235132E-2</v>
      </c>
      <c r="E24" s="45"/>
      <c r="F24" s="47">
        <v>23990535.18</v>
      </c>
      <c r="G24" s="45">
        <f t="shared" si="1"/>
        <v>6.1947064474529523E-2</v>
      </c>
      <c r="H24" s="45"/>
      <c r="I24" s="48">
        <f t="shared" si="2"/>
        <v>1095233.6199999973</v>
      </c>
    </row>
    <row r="25" spans="1:9" x14ac:dyDescent="0.25">
      <c r="A25" s="43">
        <v>31</v>
      </c>
      <c r="B25" s="32" t="s">
        <v>35</v>
      </c>
      <c r="C25" s="47">
        <v>21893691.249999993</v>
      </c>
      <c r="D25" s="45">
        <f t="shared" si="0"/>
        <v>5.1091541290765083E-2</v>
      </c>
      <c r="E25" s="45"/>
      <c r="F25" s="47">
        <v>16629386.189999999</v>
      </c>
      <c r="G25" s="45">
        <f t="shared" si="1"/>
        <v>4.2939503047959134E-2</v>
      </c>
      <c r="H25" s="45"/>
      <c r="I25" s="48">
        <f t="shared" si="2"/>
        <v>5264305.0599999931</v>
      </c>
    </row>
    <row r="26" spans="1:9" x14ac:dyDescent="0.25">
      <c r="A26" s="43">
        <v>32</v>
      </c>
      <c r="B26" s="32" t="s">
        <v>13</v>
      </c>
      <c r="C26" s="47">
        <v>1668403.3699999996</v>
      </c>
      <c r="D26" s="45">
        <f t="shared" si="0"/>
        <v>3.8934183685451684E-3</v>
      </c>
      <c r="E26" s="45"/>
      <c r="F26" s="47">
        <v>1427780.31</v>
      </c>
      <c r="G26" s="45">
        <f t="shared" si="1"/>
        <v>3.6867372176327476E-3</v>
      </c>
      <c r="H26" s="45"/>
      <c r="I26" s="48">
        <f t="shared" si="2"/>
        <v>240623.05999999959</v>
      </c>
    </row>
    <row r="27" spans="1:9" x14ac:dyDescent="0.25">
      <c r="A27" s="43">
        <v>33</v>
      </c>
      <c r="B27" s="32" t="s">
        <v>14</v>
      </c>
      <c r="C27" s="47">
        <v>5083510.8600000003</v>
      </c>
      <c r="D27" s="45">
        <f t="shared" si="0"/>
        <v>1.1862979250049616E-2</v>
      </c>
      <c r="E27" s="45"/>
      <c r="F27" s="47">
        <v>5012131.9000000004</v>
      </c>
      <c r="G27" s="45">
        <f t="shared" si="1"/>
        <v>1.2942056341577045E-2</v>
      </c>
      <c r="H27" s="45"/>
      <c r="I27" s="48">
        <f t="shared" si="2"/>
        <v>71378.959999999963</v>
      </c>
    </row>
    <row r="28" spans="1:9" x14ac:dyDescent="0.25">
      <c r="A28" s="43">
        <v>34</v>
      </c>
      <c r="B28" s="32" t="s">
        <v>15</v>
      </c>
      <c r="C28" s="47">
        <v>14507758.829999996</v>
      </c>
      <c r="D28" s="45">
        <f t="shared" si="0"/>
        <v>3.3855586563065594E-2</v>
      </c>
      <c r="E28" s="45"/>
      <c r="F28" s="47">
        <v>12522922.98</v>
      </c>
      <c r="G28" s="45">
        <f t="shared" si="1"/>
        <v>3.2336015492407513E-2</v>
      </c>
      <c r="H28" s="45"/>
      <c r="I28" s="48">
        <f t="shared" si="2"/>
        <v>1984835.8499999959</v>
      </c>
    </row>
    <row r="29" spans="1:9" x14ac:dyDescent="0.25">
      <c r="A29" s="43">
        <v>35</v>
      </c>
      <c r="B29" s="32" t="s">
        <v>16</v>
      </c>
      <c r="C29" s="47">
        <v>441712.20999999996</v>
      </c>
      <c r="D29" s="45">
        <f t="shared" si="0"/>
        <v>1.0307881552796677E-3</v>
      </c>
      <c r="E29" s="45"/>
      <c r="F29" s="47">
        <v>406191.32</v>
      </c>
      <c r="G29" s="45">
        <f t="shared" si="1"/>
        <v>1.0488452925389992E-3</v>
      </c>
      <c r="H29" s="45"/>
      <c r="I29" s="48">
        <f t="shared" si="2"/>
        <v>35520.889999999956</v>
      </c>
    </row>
    <row r="30" spans="1:9" x14ac:dyDescent="0.25">
      <c r="A30" s="43">
        <v>36</v>
      </c>
      <c r="B30" s="32" t="s">
        <v>17</v>
      </c>
      <c r="C30" s="47">
        <v>10036727.789999997</v>
      </c>
      <c r="D30" s="45">
        <f t="shared" si="0"/>
        <v>2.3421902065370287E-2</v>
      </c>
      <c r="E30" s="45"/>
      <c r="F30" s="47">
        <v>9700053.6799999997</v>
      </c>
      <c r="G30" s="45">
        <f t="shared" si="1"/>
        <v>2.5046954818344212E-2</v>
      </c>
      <c r="H30" s="45"/>
      <c r="I30" s="48">
        <f t="shared" si="2"/>
        <v>336674.10999999754</v>
      </c>
    </row>
    <row r="31" spans="1:9" x14ac:dyDescent="0.25">
      <c r="A31" s="43">
        <v>41</v>
      </c>
      <c r="B31" s="32" t="s">
        <v>18</v>
      </c>
      <c r="C31" s="47">
        <v>10758986.680000002</v>
      </c>
      <c r="D31" s="45">
        <f t="shared" si="0"/>
        <v>2.5107379378432215E-2</v>
      </c>
      <c r="E31" s="45"/>
      <c r="F31" s="47">
        <v>10301841.26</v>
      </c>
      <c r="G31" s="45">
        <f t="shared" si="1"/>
        <v>2.6600858211433549E-2</v>
      </c>
      <c r="H31" s="45"/>
      <c r="I31" s="48">
        <f t="shared" si="2"/>
        <v>457145.42000000179</v>
      </c>
    </row>
    <row r="32" spans="1:9" x14ac:dyDescent="0.25">
      <c r="A32" s="43">
        <v>51</v>
      </c>
      <c r="B32" s="32" t="s">
        <v>19</v>
      </c>
      <c r="C32" s="47">
        <v>35140971.270000011</v>
      </c>
      <c r="D32" s="45">
        <f t="shared" si="0"/>
        <v>8.2005650127124893E-2</v>
      </c>
      <c r="E32" s="45"/>
      <c r="F32" s="47">
        <v>34158383.409999996</v>
      </c>
      <c r="G32" s="45">
        <f t="shared" si="1"/>
        <v>8.8201933119399861E-2</v>
      </c>
      <c r="H32" s="45"/>
      <c r="I32" s="48">
        <f t="shared" si="2"/>
        <v>982587.86000001431</v>
      </c>
    </row>
    <row r="33" spans="1:9" x14ac:dyDescent="0.25">
      <c r="A33" s="43">
        <v>52</v>
      </c>
      <c r="B33" s="32" t="s">
        <v>20</v>
      </c>
      <c r="C33" s="47">
        <v>3569258.9299999997</v>
      </c>
      <c r="D33" s="45">
        <f t="shared" si="0"/>
        <v>8.3292916629363282E-3</v>
      </c>
      <c r="E33" s="45"/>
      <c r="F33" s="47">
        <v>3413801.96</v>
      </c>
      <c r="G33" s="45">
        <f t="shared" si="1"/>
        <v>8.8149350788845234E-3</v>
      </c>
      <c r="H33" s="45"/>
      <c r="I33" s="48">
        <f t="shared" si="2"/>
        <v>155456.96999999974</v>
      </c>
    </row>
    <row r="34" spans="1:9" x14ac:dyDescent="0.25">
      <c r="A34" s="43">
        <v>53</v>
      </c>
      <c r="B34" s="32" t="s">
        <v>21</v>
      </c>
      <c r="C34" s="47">
        <v>8370304.29</v>
      </c>
      <c r="D34" s="45">
        <f t="shared" si="0"/>
        <v>1.9533103959744717E-2</v>
      </c>
      <c r="E34" s="45"/>
      <c r="F34" s="47">
        <v>5036703.6900000004</v>
      </c>
      <c r="G34" s="45">
        <f t="shared" si="1"/>
        <v>1.3005504290860542E-2</v>
      </c>
      <c r="H34" s="45"/>
      <c r="I34" s="48">
        <f t="shared" si="2"/>
        <v>3333600.5999999996</v>
      </c>
    </row>
    <row r="35" spans="1:9" x14ac:dyDescent="0.25">
      <c r="A35" s="43">
        <v>61</v>
      </c>
      <c r="B35" s="32" t="s">
        <v>22</v>
      </c>
      <c r="C35" s="47">
        <v>960009.77000000014</v>
      </c>
      <c r="D35" s="45">
        <f t="shared" si="0"/>
        <v>2.2402973643602885E-3</v>
      </c>
      <c r="E35" s="45"/>
      <c r="F35" s="47">
        <v>989217.82</v>
      </c>
      <c r="G35" s="45">
        <f t="shared" si="1"/>
        <v>2.5543048379337379E-3</v>
      </c>
      <c r="H35" s="45"/>
      <c r="I35" s="48">
        <f>C35-F35</f>
        <v>-29208.049999999814</v>
      </c>
    </row>
    <row r="36" spans="1:9" x14ac:dyDescent="0.25">
      <c r="A36" s="43">
        <v>71</v>
      </c>
      <c r="B36" s="32" t="s">
        <v>4</v>
      </c>
      <c r="C36" s="47">
        <f>'By Function'!C34</f>
        <v>0</v>
      </c>
      <c r="D36" s="45">
        <v>0</v>
      </c>
      <c r="E36" s="45"/>
      <c r="F36" s="47">
        <v>0</v>
      </c>
      <c r="G36" s="45">
        <v>0</v>
      </c>
      <c r="H36" s="45"/>
      <c r="I36" s="48">
        <f t="shared" si="2"/>
        <v>0</v>
      </c>
    </row>
    <row r="37" spans="1:9" x14ac:dyDescent="0.25">
      <c r="A37" s="43">
        <v>81</v>
      </c>
      <c r="B37" s="32" t="s">
        <v>23</v>
      </c>
      <c r="C37" s="47">
        <f>'By Function'!C35</f>
        <v>0</v>
      </c>
      <c r="D37" s="45">
        <v>0</v>
      </c>
      <c r="E37" s="45"/>
      <c r="F37" s="47">
        <v>0</v>
      </c>
      <c r="G37" s="45">
        <v>0</v>
      </c>
      <c r="H37" s="45"/>
      <c r="I37" s="48">
        <f t="shared" si="2"/>
        <v>0</v>
      </c>
    </row>
    <row r="38" spans="1:9" x14ac:dyDescent="0.25">
      <c r="A38" s="43">
        <v>99</v>
      </c>
      <c r="B38" s="32" t="s">
        <v>24</v>
      </c>
      <c r="C38" s="47">
        <f>'By Function'!C36</f>
        <v>939470</v>
      </c>
      <c r="D38" s="45">
        <f>C38/C$40</f>
        <v>2.1923653598812437E-3</v>
      </c>
      <c r="E38" s="45"/>
      <c r="F38" s="47">
        <v>858182</v>
      </c>
      <c r="G38" s="45">
        <f>F38/F$40</f>
        <v>2.2159512193458577E-3</v>
      </c>
      <c r="H38" s="45"/>
      <c r="I38" s="48">
        <f>C38-F38</f>
        <v>81288</v>
      </c>
    </row>
    <row r="39" spans="1:9" x14ac:dyDescent="0.25">
      <c r="A39" s="43"/>
      <c r="B39" s="32"/>
      <c r="C39" s="47"/>
      <c r="D39" s="45"/>
      <c r="E39" s="45"/>
      <c r="F39" s="47"/>
      <c r="G39" s="45"/>
      <c r="H39" s="45"/>
      <c r="I39" s="48"/>
    </row>
    <row r="40" spans="1:9" x14ac:dyDescent="0.2">
      <c r="A40" s="49"/>
      <c r="B40" s="50" t="s">
        <v>25</v>
      </c>
      <c r="C40" s="51">
        <f>SUM(C20:C38)</f>
        <v>428518903.46000051</v>
      </c>
      <c r="D40" s="52">
        <f>SUM(D20:D39)</f>
        <v>1</v>
      </c>
      <c r="E40" s="52"/>
      <c r="F40" s="51">
        <f>SUM(F20:F38)</f>
        <v>387274770.5399999</v>
      </c>
      <c r="G40" s="52">
        <f>SUM(G20:G39)</f>
        <v>1.0000000000000004</v>
      </c>
      <c r="H40" s="52"/>
      <c r="I40" s="53">
        <f>SUM(I20:I38)</f>
        <v>41244132.920000508</v>
      </c>
    </row>
    <row r="41" spans="1:9" x14ac:dyDescent="0.2">
      <c r="A41" s="49"/>
      <c r="B41" s="49"/>
      <c r="C41" s="47"/>
      <c r="D41" s="45"/>
      <c r="E41" s="45"/>
      <c r="F41" s="47"/>
      <c r="G41" s="45"/>
      <c r="H41" s="45"/>
      <c r="I41" s="48"/>
    </row>
    <row r="42" spans="1:9" x14ac:dyDescent="0.2">
      <c r="A42" s="49"/>
      <c r="B42" s="49"/>
      <c r="C42" s="47"/>
      <c r="D42" s="45"/>
      <c r="E42" s="45"/>
      <c r="F42" s="47"/>
      <c r="G42" s="45"/>
      <c r="H42" s="45"/>
      <c r="I42" s="48"/>
    </row>
    <row r="43" spans="1:9" x14ac:dyDescent="0.25">
      <c r="A43" s="32"/>
      <c r="B43" s="41" t="s">
        <v>26</v>
      </c>
      <c r="C43" s="47"/>
      <c r="D43" s="45"/>
      <c r="E43" s="45"/>
      <c r="F43" s="47"/>
      <c r="G43" s="45"/>
      <c r="H43" s="45"/>
      <c r="I43" s="48"/>
    </row>
    <row r="44" spans="1:9" ht="15.75" x14ac:dyDescent="0.25">
      <c r="A44" s="43">
        <v>7000</v>
      </c>
      <c r="B44" s="1" t="s">
        <v>39</v>
      </c>
      <c r="C44" s="90">
        <f>'By Function'!C42</f>
        <v>80000</v>
      </c>
      <c r="D44" s="45"/>
      <c r="E44" s="45"/>
      <c r="F44" s="90">
        <v>80000</v>
      </c>
      <c r="G44" s="45"/>
      <c r="H44" s="45"/>
      <c r="I44" s="94">
        <f t="shared" ref="I44" si="3">C44-F44</f>
        <v>0</v>
      </c>
    </row>
    <row r="45" spans="1:9" ht="15.75" x14ac:dyDescent="0.25">
      <c r="A45" s="43">
        <v>8000</v>
      </c>
      <c r="B45" s="1" t="s">
        <v>53</v>
      </c>
      <c r="C45" s="47">
        <f>'By Function'!C43</f>
        <v>-5356486.29</v>
      </c>
      <c r="D45" s="45"/>
      <c r="E45" s="45"/>
      <c r="F45" s="47">
        <v>-3872747.71</v>
      </c>
      <c r="G45" s="45"/>
      <c r="H45" s="45"/>
      <c r="I45" s="48">
        <f>C45-F45</f>
        <v>-1483738.58</v>
      </c>
    </row>
    <row r="46" spans="1:9" ht="15.75" x14ac:dyDescent="0.25">
      <c r="A46" s="43">
        <v>8000</v>
      </c>
      <c r="B46" s="1" t="s">
        <v>54</v>
      </c>
      <c r="C46" s="47">
        <f>'By Function'!C44</f>
        <v>-3600000</v>
      </c>
      <c r="D46" s="45"/>
      <c r="E46" s="45"/>
      <c r="F46" s="47">
        <v>0</v>
      </c>
      <c r="G46" s="45"/>
      <c r="H46" s="45"/>
      <c r="I46" s="48">
        <f>C46-F46</f>
        <v>-3600000</v>
      </c>
    </row>
    <row r="47" spans="1:9" x14ac:dyDescent="0.25">
      <c r="A47" s="43"/>
      <c r="B47" s="32"/>
      <c r="C47" s="47"/>
      <c r="D47" s="45"/>
      <c r="E47" s="45"/>
      <c r="F47" s="47"/>
      <c r="G47" s="45"/>
      <c r="H47" s="45"/>
      <c r="I47" s="48"/>
    </row>
    <row r="48" spans="1:9" x14ac:dyDescent="0.25">
      <c r="A48" s="49"/>
      <c r="B48" s="32" t="s">
        <v>36</v>
      </c>
      <c r="C48" s="51">
        <f>SUM(C44:C46)</f>
        <v>-8876486.2899999991</v>
      </c>
      <c r="D48" s="52"/>
      <c r="E48" s="52"/>
      <c r="F48" s="51">
        <f>SUM(F44:F46)</f>
        <v>-3792747.71</v>
      </c>
      <c r="G48" s="52"/>
      <c r="H48" s="52"/>
      <c r="I48" s="53">
        <f>SUM(I44:I46)</f>
        <v>-5083738.58</v>
      </c>
    </row>
    <row r="49" spans="1:9" x14ac:dyDescent="0.2">
      <c r="A49" s="49"/>
      <c r="B49" s="49"/>
      <c r="C49" s="55"/>
      <c r="D49" s="56"/>
      <c r="E49" s="56"/>
      <c r="F49" s="55"/>
      <c r="G49" s="56"/>
      <c r="H49" s="56"/>
      <c r="I49" s="39"/>
    </row>
    <row r="50" spans="1:9" x14ac:dyDescent="0.2">
      <c r="A50" s="49"/>
      <c r="B50" s="49"/>
      <c r="C50" s="55"/>
      <c r="D50" s="56"/>
      <c r="E50" s="56"/>
      <c r="F50" s="55"/>
      <c r="G50" s="56"/>
      <c r="H50" s="56"/>
      <c r="I50" s="39"/>
    </row>
    <row r="51" spans="1:9" ht="30.75" customHeight="1" x14ac:dyDescent="0.2">
      <c r="B51" s="83" t="s">
        <v>28</v>
      </c>
      <c r="C51" s="88">
        <f>(C16-C40+C48)*-1</f>
        <v>5.1409006118774414E-7</v>
      </c>
      <c r="D51" s="57"/>
      <c r="E51" s="57"/>
      <c r="F51" s="88">
        <f>F16-F40+F48</f>
        <v>9.7788870334625244E-8</v>
      </c>
      <c r="G51" s="57"/>
      <c r="H51" s="57"/>
      <c r="I51" s="88">
        <f>C51-F51</f>
        <v>4.163011908531189E-7</v>
      </c>
    </row>
    <row r="52" spans="1:9" s="58" customFormat="1" x14ac:dyDescent="0.2">
      <c r="A52" s="49"/>
      <c r="B52" s="49"/>
      <c r="C52" s="55"/>
      <c r="D52" s="56"/>
      <c r="E52" s="56"/>
      <c r="F52" s="55"/>
      <c r="G52" s="55"/>
      <c r="H52" s="55"/>
      <c r="I52" s="34"/>
    </row>
  </sheetData>
  <pageMargins left="0.2" right="0.25" top="0.75" bottom="0.25" header="0.3" footer="0.3"/>
  <pageSetup scale="83" orientation="portrait" r:id="rId1"/>
  <headerFooter>
    <oddFooter xml:space="preserve">&amp;R&amp;"Times New Roman,Regular"&amp;10 08/08/2019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7"/>
  <sheetViews>
    <sheetView workbookViewId="0">
      <pane xSplit="2" ySplit="9" topLeftCell="C19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RowHeight="15" x14ac:dyDescent="0.2"/>
  <cols>
    <col min="1" max="1" width="9" style="33"/>
    <col min="2" max="2" width="29" style="33" bestFit="1" customWidth="1"/>
    <col min="3" max="3" width="16.375" style="33" bestFit="1" customWidth="1"/>
    <col min="4" max="4" width="9.75" style="33" customWidth="1"/>
    <col min="5" max="5" width="5.5" style="33" customWidth="1"/>
    <col min="6" max="6" width="14.125" style="33" customWidth="1"/>
    <col min="7" max="7" width="9.75" style="33" customWidth="1"/>
    <col min="8" max="8" width="5.5" style="33" customWidth="1"/>
    <col min="9" max="9" width="14.125" style="34" customWidth="1"/>
    <col min="10" max="16384" width="9" style="33"/>
  </cols>
  <sheetData>
    <row r="1" spans="1:9" x14ac:dyDescent="0.25">
      <c r="A1" s="32" t="s">
        <v>0</v>
      </c>
    </row>
    <row r="2" spans="1:9" x14ac:dyDescent="0.25">
      <c r="A2" s="32" t="s">
        <v>49</v>
      </c>
    </row>
    <row r="3" spans="1:9" x14ac:dyDescent="0.25">
      <c r="A3" s="32" t="s">
        <v>57</v>
      </c>
    </row>
    <row r="4" spans="1:9" x14ac:dyDescent="0.25">
      <c r="A4" s="32"/>
    </row>
    <row r="5" spans="1:9" x14ac:dyDescent="0.25">
      <c r="A5" s="32"/>
    </row>
    <row r="7" spans="1:9" x14ac:dyDescent="0.2">
      <c r="C7" s="82"/>
      <c r="D7" s="82"/>
      <c r="E7" s="82"/>
      <c r="F7" s="82" t="s">
        <v>40</v>
      </c>
      <c r="G7" s="82"/>
      <c r="H7" s="82"/>
      <c r="I7" s="82"/>
    </row>
    <row r="8" spans="1:9" ht="28.5" x14ac:dyDescent="0.2">
      <c r="C8" s="35">
        <v>2020</v>
      </c>
      <c r="D8" s="36" t="s">
        <v>41</v>
      </c>
      <c r="E8" s="36"/>
      <c r="F8" s="35">
        <v>2019</v>
      </c>
      <c r="G8" s="36" t="s">
        <v>41</v>
      </c>
      <c r="H8" s="36"/>
      <c r="I8" s="78" t="s">
        <v>51</v>
      </c>
    </row>
    <row r="9" spans="1:9" s="40" customFormat="1" x14ac:dyDescent="0.2">
      <c r="B9" s="37"/>
      <c r="C9" s="38"/>
      <c r="D9" s="38"/>
      <c r="E9" s="38"/>
      <c r="F9" s="38"/>
      <c r="G9" s="38"/>
      <c r="H9" s="38"/>
      <c r="I9" s="39"/>
    </row>
    <row r="10" spans="1:9" s="40" customFormat="1" x14ac:dyDescent="0.2">
      <c r="B10" s="37"/>
      <c r="C10" s="38"/>
      <c r="D10" s="38"/>
      <c r="E10" s="38"/>
      <c r="F10" s="38"/>
      <c r="G10" s="38"/>
      <c r="H10" s="38"/>
      <c r="I10" s="39"/>
    </row>
    <row r="11" spans="1:9" x14ac:dyDescent="0.25">
      <c r="A11" s="32"/>
      <c r="B11" s="41" t="s">
        <v>5</v>
      </c>
      <c r="C11" s="38"/>
      <c r="D11" s="38"/>
      <c r="E11" s="38"/>
      <c r="F11" s="38"/>
      <c r="G11" s="38"/>
      <c r="H11" s="38"/>
      <c r="I11" s="39"/>
    </row>
    <row r="12" spans="1:9" x14ac:dyDescent="0.25">
      <c r="A12" s="43">
        <v>5700</v>
      </c>
      <c r="B12" s="32" t="s">
        <v>6</v>
      </c>
      <c r="C12" s="44">
        <f>'By Object Series'!C10</f>
        <v>83540656</v>
      </c>
      <c r="D12" s="45">
        <f>C12/C$16</f>
        <v>0.19099573968474826</v>
      </c>
      <c r="E12" s="44"/>
      <c r="F12" s="44">
        <f>'Function GF'!F12</f>
        <v>80715864.25</v>
      </c>
      <c r="G12" s="45">
        <f>F12/F$16</f>
        <v>0.20639879428288468</v>
      </c>
      <c r="H12" s="44"/>
      <c r="I12" s="46">
        <f>C12-F12</f>
        <v>2824791.75</v>
      </c>
    </row>
    <row r="13" spans="1:9" x14ac:dyDescent="0.25">
      <c r="A13" s="43">
        <v>5800</v>
      </c>
      <c r="B13" s="32" t="s">
        <v>42</v>
      </c>
      <c r="C13" s="59">
        <f>'By Object Series'!C11</f>
        <v>303153748.75</v>
      </c>
      <c r="D13" s="45">
        <f>C13/C$16</f>
        <v>0.69308857810154822</v>
      </c>
      <c r="E13" s="59"/>
      <c r="F13" s="59">
        <f>'Function GF'!F13</f>
        <v>259655089</v>
      </c>
      <c r="G13" s="45">
        <f>F13/F$16</f>
        <v>0.66396485742906619</v>
      </c>
      <c r="H13" s="59"/>
      <c r="I13" s="48">
        <f>C13-F13</f>
        <v>43498659.75</v>
      </c>
    </row>
    <row r="14" spans="1:9" x14ac:dyDescent="0.25">
      <c r="A14" s="43">
        <v>5900</v>
      </c>
      <c r="B14" s="32" t="s">
        <v>43</v>
      </c>
      <c r="C14" s="59">
        <f>'By Object Series'!C12</f>
        <v>50700985</v>
      </c>
      <c r="D14" s="45">
        <f>C14/C$16</f>
        <v>0.11591568221370353</v>
      </c>
      <c r="E14" s="59"/>
      <c r="F14" s="59">
        <f>'Function GF'!F14</f>
        <v>50696565</v>
      </c>
      <c r="G14" s="45">
        <f>F14/F$16</f>
        <v>0.1296363482880491</v>
      </c>
      <c r="H14" s="59"/>
      <c r="I14" s="48">
        <f>C14-F14</f>
        <v>4420</v>
      </c>
    </row>
    <row r="15" spans="1:9" x14ac:dyDescent="0.25">
      <c r="A15" s="43"/>
      <c r="B15" s="32"/>
      <c r="C15" s="47"/>
      <c r="D15" s="45"/>
      <c r="E15" s="47"/>
      <c r="F15" s="47"/>
      <c r="G15" s="45"/>
      <c r="H15" s="47"/>
      <c r="I15" s="48"/>
    </row>
    <row r="16" spans="1:9" x14ac:dyDescent="0.2">
      <c r="B16" s="50" t="s">
        <v>44</v>
      </c>
      <c r="C16" s="51">
        <f>SUM(C12:C14)</f>
        <v>437395389.75</v>
      </c>
      <c r="D16" s="52">
        <f>SUM(D12:D15)</f>
        <v>1</v>
      </c>
      <c r="E16" s="51"/>
      <c r="F16" s="51">
        <f>SUM(F12:F14)</f>
        <v>391067518.25</v>
      </c>
      <c r="G16" s="52">
        <f>SUM(G12:G15)</f>
        <v>1</v>
      </c>
      <c r="H16" s="51"/>
      <c r="I16" s="53">
        <f>SUM(I12:I14)</f>
        <v>46327871.5</v>
      </c>
    </row>
    <row r="17" spans="1:9" x14ac:dyDescent="0.2">
      <c r="B17" s="49"/>
      <c r="C17" s="60"/>
      <c r="D17" s="56"/>
      <c r="E17" s="60"/>
      <c r="F17" s="60"/>
      <c r="G17" s="56"/>
      <c r="H17" s="60"/>
      <c r="I17" s="61"/>
    </row>
    <row r="18" spans="1:9" x14ac:dyDescent="0.2">
      <c r="B18" s="49"/>
      <c r="C18" s="47"/>
      <c r="D18" s="45"/>
      <c r="E18" s="47"/>
      <c r="F18" s="47"/>
      <c r="G18" s="45"/>
      <c r="H18" s="47"/>
      <c r="I18" s="48"/>
    </row>
    <row r="19" spans="1:9" x14ac:dyDescent="0.25">
      <c r="A19" s="43"/>
      <c r="B19" s="41" t="s">
        <v>8</v>
      </c>
      <c r="C19" s="47"/>
      <c r="D19" s="45"/>
      <c r="E19" s="47"/>
      <c r="F19" s="47"/>
      <c r="G19" s="45"/>
      <c r="H19" s="47"/>
      <c r="I19" s="48"/>
    </row>
    <row r="20" spans="1:9" x14ac:dyDescent="0.25">
      <c r="A20" s="43">
        <v>6100</v>
      </c>
      <c r="B20" s="32" t="s">
        <v>29</v>
      </c>
      <c r="C20" s="90">
        <f>'By Object Series'!C18</f>
        <v>353184624.32999998</v>
      </c>
      <c r="D20" s="45">
        <f>C20/C$26</f>
        <v>0.82419846937503394</v>
      </c>
      <c r="E20" s="47"/>
      <c r="F20" s="90">
        <v>325595600.68000001</v>
      </c>
      <c r="G20" s="45">
        <f>F20/F$26</f>
        <v>0.84073537820706179</v>
      </c>
      <c r="H20" s="47"/>
      <c r="I20" s="94">
        <f>C20-F20</f>
        <v>27589023.649999976</v>
      </c>
    </row>
    <row r="21" spans="1:9" x14ac:dyDescent="0.25">
      <c r="A21" s="43">
        <v>6200</v>
      </c>
      <c r="B21" s="32" t="s">
        <v>30</v>
      </c>
      <c r="C21" s="47">
        <f>'By Object Series'!C19</f>
        <v>31106992.809999999</v>
      </c>
      <c r="D21" s="45">
        <f>C21/C$26</f>
        <v>7.2591879982031343E-2</v>
      </c>
      <c r="E21" s="47"/>
      <c r="F21" s="47">
        <v>27101397.940000001</v>
      </c>
      <c r="G21" s="45">
        <f>F21/F$26</f>
        <v>6.997976630961765E-2</v>
      </c>
      <c r="H21" s="47"/>
      <c r="I21" s="48">
        <f>C21-F21</f>
        <v>4005594.8699999973</v>
      </c>
    </row>
    <row r="22" spans="1:9" x14ac:dyDescent="0.25">
      <c r="A22" s="43">
        <v>6300</v>
      </c>
      <c r="B22" s="32" t="s">
        <v>31</v>
      </c>
      <c r="C22" s="47">
        <f>'By Object Series'!C20</f>
        <v>22379063.370000001</v>
      </c>
      <c r="D22" s="45">
        <f>C22/C$26</f>
        <v>5.2224215056335239E-2</v>
      </c>
      <c r="E22" s="47"/>
      <c r="F22" s="47">
        <v>20890267.960000001</v>
      </c>
      <c r="G22" s="45">
        <f>F22/F$26</f>
        <v>5.3941721870679749E-2</v>
      </c>
      <c r="H22" s="47"/>
      <c r="I22" s="48">
        <f>C22-F22</f>
        <v>1488795.4100000001</v>
      </c>
    </row>
    <row r="23" spans="1:9" x14ac:dyDescent="0.25">
      <c r="A23" s="43">
        <v>6400</v>
      </c>
      <c r="B23" s="32" t="s">
        <v>32</v>
      </c>
      <c r="C23" s="47">
        <f>'By Object Series'!C21</f>
        <v>19488165.719999999</v>
      </c>
      <c r="D23" s="45">
        <f>C23/C$26</f>
        <v>4.5477960394853655E-2</v>
      </c>
      <c r="E23" s="47"/>
      <c r="F23" s="47">
        <v>12246551.6</v>
      </c>
      <c r="G23" s="45">
        <f>F23/F$26</f>
        <v>3.16223842387768E-2</v>
      </c>
      <c r="H23" s="47"/>
      <c r="I23" s="48">
        <f>C23-F23</f>
        <v>7241614.1199999992</v>
      </c>
    </row>
    <row r="24" spans="1:9" x14ac:dyDescent="0.25">
      <c r="A24" s="43">
        <v>6600</v>
      </c>
      <c r="B24" s="32" t="s">
        <v>34</v>
      </c>
      <c r="C24" s="47">
        <f>'By Object Series'!C23</f>
        <v>2360057.23</v>
      </c>
      <c r="D24" s="45">
        <f>C24/C$26</f>
        <v>5.507475191745651E-3</v>
      </c>
      <c r="E24" s="47"/>
      <c r="F24" s="47">
        <v>1440952.36</v>
      </c>
      <c r="G24" s="45">
        <f>F24/F$26</f>
        <v>3.7207493738639244E-3</v>
      </c>
      <c r="H24" s="47"/>
      <c r="I24" s="48">
        <f>C24-F24</f>
        <v>919104.86999999988</v>
      </c>
    </row>
    <row r="25" spans="1:9" x14ac:dyDescent="0.2">
      <c r="B25" s="62" t="s">
        <v>25</v>
      </c>
      <c r="C25" s="47"/>
      <c r="D25" s="45"/>
      <c r="E25" s="47"/>
      <c r="F25" s="47"/>
      <c r="G25" s="45"/>
      <c r="H25" s="47"/>
      <c r="I25" s="48"/>
    </row>
    <row r="26" spans="1:9" x14ac:dyDescent="0.25">
      <c r="A26" s="43"/>
      <c r="B26" s="32"/>
      <c r="C26" s="51">
        <f>SUM(C20:C24)</f>
        <v>428518903.46000004</v>
      </c>
      <c r="D26" s="52">
        <f>SUM(D20:D25)</f>
        <v>0.99999999999999978</v>
      </c>
      <c r="E26" s="51"/>
      <c r="F26" s="51">
        <f>SUM(F20:F24)</f>
        <v>387274770.54000002</v>
      </c>
      <c r="G26" s="52">
        <f>SUM(G20:G25)</f>
        <v>0.99999999999999989</v>
      </c>
      <c r="H26" s="51"/>
      <c r="I26" s="53">
        <f>SUM(I20:I24)</f>
        <v>41244132.919999972</v>
      </c>
    </row>
    <row r="27" spans="1:9" x14ac:dyDescent="0.25">
      <c r="A27" s="43"/>
      <c r="B27" s="32"/>
      <c r="C27" s="60"/>
      <c r="D27" s="56"/>
      <c r="E27" s="60"/>
      <c r="F27" s="60"/>
      <c r="G27" s="56"/>
      <c r="H27" s="60"/>
      <c r="I27" s="61"/>
    </row>
    <row r="28" spans="1:9" x14ac:dyDescent="0.2">
      <c r="B28" s="49"/>
      <c r="C28" s="47"/>
      <c r="D28" s="45"/>
      <c r="E28" s="47"/>
      <c r="F28" s="47"/>
      <c r="G28" s="45"/>
      <c r="H28" s="47"/>
      <c r="I28" s="48"/>
    </row>
    <row r="29" spans="1:9" x14ac:dyDescent="0.25">
      <c r="A29" s="32"/>
      <c r="B29" s="41" t="s">
        <v>26</v>
      </c>
      <c r="C29" s="47"/>
      <c r="D29" s="45"/>
      <c r="E29" s="47"/>
      <c r="F29" s="47"/>
      <c r="G29" s="45"/>
      <c r="H29" s="47"/>
      <c r="I29" s="48"/>
    </row>
    <row r="30" spans="1:9" ht="15.75" x14ac:dyDescent="0.25">
      <c r="A30" s="43">
        <v>7000</v>
      </c>
      <c r="B30" s="1" t="s">
        <v>39</v>
      </c>
      <c r="C30" s="90">
        <f>'By Object Series'!C29</f>
        <v>80000</v>
      </c>
      <c r="D30" s="45"/>
      <c r="E30" s="47"/>
      <c r="F30" s="90">
        <v>80000</v>
      </c>
      <c r="G30" s="45"/>
      <c r="H30" s="47"/>
      <c r="I30" s="94">
        <f>C30-F30</f>
        <v>0</v>
      </c>
    </row>
    <row r="31" spans="1:9" ht="15.75" x14ac:dyDescent="0.25">
      <c r="A31" s="43">
        <v>8000</v>
      </c>
      <c r="B31" s="1" t="s">
        <v>27</v>
      </c>
      <c r="C31" s="47">
        <f>'Function GF'!C45</f>
        <v>-5356486.29</v>
      </c>
      <c r="D31" s="45"/>
      <c r="E31" s="47"/>
      <c r="F31" s="47">
        <v>-3872747.71</v>
      </c>
      <c r="G31" s="45"/>
      <c r="H31" s="47"/>
      <c r="I31" s="48">
        <f>C31-F31</f>
        <v>-1483738.58</v>
      </c>
    </row>
    <row r="32" spans="1:9" ht="15.75" x14ac:dyDescent="0.25">
      <c r="A32" s="43">
        <v>8000</v>
      </c>
      <c r="B32" s="1" t="s">
        <v>27</v>
      </c>
      <c r="C32" s="47">
        <f>'Function GF'!C46</f>
        <v>-3600000</v>
      </c>
      <c r="D32" s="45"/>
      <c r="E32" s="47"/>
      <c r="F32" s="47">
        <v>0</v>
      </c>
      <c r="G32" s="45"/>
      <c r="H32" s="47"/>
      <c r="I32" s="48">
        <f>C32-F32</f>
        <v>-3600000</v>
      </c>
    </row>
    <row r="33" spans="1:9" x14ac:dyDescent="0.25">
      <c r="A33" s="43"/>
      <c r="B33" s="32"/>
      <c r="C33" s="47"/>
      <c r="D33" s="45"/>
      <c r="E33" s="47"/>
      <c r="F33" s="47"/>
      <c r="G33" s="45"/>
      <c r="H33" s="47"/>
      <c r="I33" s="48"/>
    </row>
    <row r="34" spans="1:9" x14ac:dyDescent="0.2">
      <c r="B34" s="50" t="s">
        <v>45</v>
      </c>
      <c r="C34" s="51">
        <f>SUM(C30:C32)</f>
        <v>-8876486.2899999991</v>
      </c>
      <c r="D34" s="52"/>
      <c r="E34" s="51"/>
      <c r="F34" s="51">
        <f>SUM(F30:F32)</f>
        <v>-3792747.71</v>
      </c>
      <c r="G34" s="52"/>
      <c r="H34" s="51"/>
      <c r="I34" s="53">
        <f>SUM(I30:I32)</f>
        <v>-5083738.58</v>
      </c>
    </row>
    <row r="35" spans="1:9" x14ac:dyDescent="0.2">
      <c r="B35" s="49"/>
      <c r="C35" s="55"/>
      <c r="D35" s="56"/>
      <c r="E35" s="55"/>
      <c r="F35" s="55"/>
      <c r="G35" s="56"/>
      <c r="H35" s="55"/>
      <c r="I35" s="39"/>
    </row>
    <row r="36" spans="1:9" x14ac:dyDescent="0.2">
      <c r="B36" s="49"/>
      <c r="C36" s="55"/>
      <c r="D36" s="56"/>
      <c r="E36" s="55"/>
      <c r="F36" s="55"/>
      <c r="G36" s="56"/>
      <c r="H36" s="55"/>
      <c r="I36" s="39"/>
    </row>
    <row r="37" spans="1:9" ht="37.5" customHeight="1" x14ac:dyDescent="0.2">
      <c r="B37" s="84" t="s">
        <v>28</v>
      </c>
      <c r="C37" s="88">
        <f>(C16-C26+C34)*-1</f>
        <v>3.7252902984619141E-8</v>
      </c>
      <c r="D37" s="57"/>
      <c r="E37" s="63"/>
      <c r="F37" s="88">
        <f>(F16-F26+F34)*-1</f>
        <v>2.1420419216156006E-8</v>
      </c>
      <c r="G37" s="57"/>
      <c r="H37" s="63"/>
      <c r="I37" s="88">
        <f>I16-I26+I34</f>
        <v>2.7939677238464355E-8</v>
      </c>
    </row>
  </sheetData>
  <pageMargins left="0.2" right="0.25" top="0.75" bottom="0.25" header="0.3" footer="0.3"/>
  <pageSetup scale="83" orientation="portrait" r:id="rId1"/>
  <headerFooter>
    <oddFooter xml:space="preserve">&amp;R&amp;"Times New Roman,Regular"&amp;10 08/08/2019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52"/>
  <sheetViews>
    <sheetView topLeftCell="A7" zoomScaleNormal="100" workbookViewId="0">
      <selection activeCell="C30" sqref="C30"/>
    </sheetView>
  </sheetViews>
  <sheetFormatPr defaultRowHeight="15" x14ac:dyDescent="0.2"/>
  <cols>
    <col min="1" max="1" width="8.375" style="33" customWidth="1"/>
    <col min="2" max="2" width="31.5" style="33" bestFit="1" customWidth="1"/>
    <col min="3" max="3" width="14.125" style="33" customWidth="1"/>
    <col min="4" max="4" width="9.75" style="33" customWidth="1"/>
    <col min="5" max="5" width="5.5" style="33" customWidth="1"/>
    <col min="6" max="6" width="14.125" style="33" customWidth="1"/>
    <col min="7" max="7" width="9.75" style="33" customWidth="1"/>
    <col min="8" max="8" width="5.5" style="33" customWidth="1"/>
    <col min="9" max="9" width="12.875" style="34" customWidth="1"/>
    <col min="10" max="10" width="12.875" style="33" bestFit="1" customWidth="1"/>
    <col min="11" max="11" width="12.75" style="33" bestFit="1" customWidth="1"/>
    <col min="12" max="12" width="13.375" style="33" customWidth="1"/>
    <col min="13" max="16384" width="9" style="33"/>
  </cols>
  <sheetData>
    <row r="1" spans="1:9" x14ac:dyDescent="0.25">
      <c r="A1" s="32" t="s">
        <v>0</v>
      </c>
      <c r="B1" s="32"/>
    </row>
    <row r="2" spans="1:9" x14ac:dyDescent="0.25">
      <c r="A2" s="32" t="s">
        <v>49</v>
      </c>
      <c r="B2" s="32"/>
    </row>
    <row r="3" spans="1:9" x14ac:dyDescent="0.25">
      <c r="A3" s="32" t="str">
        <f>'Function GF'!A3</f>
        <v>FISCAL YEARS 2020 ADOPTED AND  2019 ADOPTED BUDGETS - BY FUNCTION</v>
      </c>
      <c r="B3" s="32"/>
    </row>
    <row r="4" spans="1:9" x14ac:dyDescent="0.25">
      <c r="A4" s="32"/>
      <c r="B4" s="32"/>
    </row>
    <row r="5" spans="1:9" x14ac:dyDescent="0.25">
      <c r="A5" s="32"/>
      <c r="B5" s="32"/>
    </row>
    <row r="7" spans="1:9" x14ac:dyDescent="0.2">
      <c r="C7" s="85"/>
      <c r="D7" s="85"/>
      <c r="E7" s="85"/>
      <c r="F7" s="79" t="s">
        <v>46</v>
      </c>
      <c r="G7" s="85"/>
      <c r="H7" s="85"/>
      <c r="I7" s="85"/>
    </row>
    <row r="8" spans="1:9" ht="28.5" x14ac:dyDescent="0.2">
      <c r="C8" s="35">
        <v>2020</v>
      </c>
      <c r="D8" s="36" t="s">
        <v>41</v>
      </c>
      <c r="E8" s="36"/>
      <c r="F8" s="35">
        <v>2019</v>
      </c>
      <c r="G8" s="36" t="s">
        <v>41</v>
      </c>
      <c r="H8" s="36"/>
      <c r="I8" s="78" t="s">
        <v>51</v>
      </c>
    </row>
    <row r="9" spans="1:9" s="40" customFormat="1" x14ac:dyDescent="0.2">
      <c r="A9" s="37"/>
      <c r="B9" s="37"/>
      <c r="I9" s="64"/>
    </row>
    <row r="10" spans="1:9" s="40" customFormat="1" x14ac:dyDescent="0.2">
      <c r="A10" s="37"/>
      <c r="B10" s="37"/>
      <c r="I10" s="64"/>
    </row>
    <row r="11" spans="1:9" x14ac:dyDescent="0.25">
      <c r="A11" s="32"/>
      <c r="B11" s="41" t="s">
        <v>5</v>
      </c>
      <c r="I11" s="64"/>
    </row>
    <row r="12" spans="1:9" ht="15.75" customHeight="1" x14ac:dyDescent="0.25">
      <c r="A12" s="43">
        <v>5700</v>
      </c>
      <c r="B12" s="32" t="s">
        <v>6</v>
      </c>
      <c r="C12" s="44">
        <f>'By Function'!E10</f>
        <v>2350346.6</v>
      </c>
      <c r="D12" s="45">
        <f>C12/C$16</f>
        <v>0.11490593817875974</v>
      </c>
      <c r="E12" s="44"/>
      <c r="F12" s="44">
        <v>3018000</v>
      </c>
      <c r="G12" s="45">
        <f t="shared" ref="G12:G14" si="0">F12/F$16</f>
        <v>0.14696211450356422</v>
      </c>
      <c r="H12" s="44"/>
      <c r="I12" s="46">
        <f>C12-F12</f>
        <v>-667653.39999999991</v>
      </c>
    </row>
    <row r="13" spans="1:9" x14ac:dyDescent="0.25">
      <c r="A13" s="43">
        <v>5800</v>
      </c>
      <c r="B13" s="32" t="s">
        <v>42</v>
      </c>
      <c r="C13" s="47">
        <f>'By Function'!E11</f>
        <v>113000</v>
      </c>
      <c r="D13" s="45">
        <f t="shared" ref="D13:D14" si="1">C13/C$16</f>
        <v>5.5244494638364613E-3</v>
      </c>
      <c r="E13" s="47"/>
      <c r="F13" s="47">
        <v>120000</v>
      </c>
      <c r="G13" s="45">
        <f t="shared" si="0"/>
        <v>5.8434240359270069E-3</v>
      </c>
      <c r="H13" s="47"/>
      <c r="I13" s="77">
        <f>C13-F13</f>
        <v>-7000</v>
      </c>
    </row>
    <row r="14" spans="1:9" x14ac:dyDescent="0.25">
      <c r="A14" s="43">
        <v>5900</v>
      </c>
      <c r="B14" s="32" t="s">
        <v>43</v>
      </c>
      <c r="C14" s="47">
        <f>'By Function'!E12</f>
        <v>17991180.27</v>
      </c>
      <c r="D14" s="45">
        <f t="shared" si="1"/>
        <v>0.87956961235740372</v>
      </c>
      <c r="E14" s="47"/>
      <c r="F14" s="47">
        <v>17397904.850000001</v>
      </c>
      <c r="G14" s="45">
        <f t="shared" si="0"/>
        <v>0.84719446146050881</v>
      </c>
      <c r="H14" s="47"/>
      <c r="I14" s="77">
        <f>C14-F14</f>
        <v>593275.41999999806</v>
      </c>
    </row>
    <row r="15" spans="1:9" x14ac:dyDescent="0.25">
      <c r="A15" s="43"/>
      <c r="B15" s="32"/>
      <c r="C15" s="47"/>
      <c r="D15" s="45"/>
      <c r="E15" s="47"/>
      <c r="F15" s="47"/>
      <c r="G15" s="45"/>
      <c r="H15" s="47"/>
      <c r="I15" s="48"/>
    </row>
    <row r="16" spans="1:9" x14ac:dyDescent="0.2">
      <c r="A16" s="49"/>
      <c r="B16" s="50" t="s">
        <v>44</v>
      </c>
      <c r="C16" s="51">
        <f t="shared" ref="C16:I16" si="2">SUM(C12:C14)</f>
        <v>20454526.870000001</v>
      </c>
      <c r="D16" s="52">
        <f>SUM(D12:D15)</f>
        <v>0.99999999999999989</v>
      </c>
      <c r="E16" s="51"/>
      <c r="F16" s="51">
        <f t="shared" si="2"/>
        <v>20535904.850000001</v>
      </c>
      <c r="G16" s="52">
        <f>SUM(G12:G15)</f>
        <v>1</v>
      </c>
      <c r="H16" s="51"/>
      <c r="I16" s="53">
        <f t="shared" si="2"/>
        <v>-81377.980000001844</v>
      </c>
    </row>
    <row r="17" spans="1:9" x14ac:dyDescent="0.2">
      <c r="A17" s="49"/>
      <c r="B17" s="49"/>
      <c r="C17" s="47"/>
      <c r="D17" s="45"/>
      <c r="E17" s="47"/>
      <c r="F17" s="47"/>
      <c r="G17" s="45"/>
      <c r="H17" s="47"/>
      <c r="I17" s="61"/>
    </row>
    <row r="18" spans="1:9" x14ac:dyDescent="0.2">
      <c r="A18" s="49"/>
      <c r="B18" s="49"/>
      <c r="C18" s="47"/>
      <c r="D18" s="45"/>
      <c r="E18" s="47"/>
      <c r="F18" s="47"/>
      <c r="G18" s="45"/>
      <c r="H18" s="47"/>
      <c r="I18" s="61"/>
    </row>
    <row r="19" spans="1:9" x14ac:dyDescent="0.25">
      <c r="A19" s="54"/>
      <c r="B19" s="41" t="s">
        <v>8</v>
      </c>
      <c r="C19" s="47"/>
      <c r="D19" s="45"/>
      <c r="E19" s="47"/>
      <c r="F19" s="47"/>
      <c r="G19" s="45"/>
      <c r="H19" s="47"/>
      <c r="I19" s="61"/>
    </row>
    <row r="20" spans="1:9" x14ac:dyDescent="0.25">
      <c r="A20" s="43">
        <v>11</v>
      </c>
      <c r="B20" s="32" t="s">
        <v>9</v>
      </c>
      <c r="C20" s="90">
        <f>'By Function'!E18</f>
        <v>0</v>
      </c>
      <c r="D20" s="45">
        <f>C20/C$40</f>
        <v>0</v>
      </c>
      <c r="E20" s="47"/>
      <c r="F20" s="90">
        <v>0</v>
      </c>
      <c r="G20" s="45">
        <f t="shared" ref="G20:G38" si="3">F20/F$40</f>
        <v>0</v>
      </c>
      <c r="H20" s="47"/>
      <c r="I20" s="94">
        <f t="shared" ref="I20:I38" si="4">C20-F20</f>
        <v>0</v>
      </c>
    </row>
    <row r="21" spans="1:9" x14ac:dyDescent="0.25">
      <c r="A21" s="43">
        <v>12</v>
      </c>
      <c r="B21" s="32" t="s">
        <v>48</v>
      </c>
      <c r="C21" s="87">
        <f>'By Function'!E19</f>
        <v>0</v>
      </c>
      <c r="D21" s="45">
        <f t="shared" ref="D21:D38" si="5">C21/C$40</f>
        <v>0</v>
      </c>
      <c r="E21" s="47"/>
      <c r="F21" s="47">
        <v>0</v>
      </c>
      <c r="G21" s="45">
        <f t="shared" si="3"/>
        <v>0</v>
      </c>
      <c r="H21" s="47"/>
      <c r="I21" s="77">
        <f t="shared" si="4"/>
        <v>0</v>
      </c>
    </row>
    <row r="22" spans="1:9" x14ac:dyDescent="0.25">
      <c r="A22" s="43">
        <v>13</v>
      </c>
      <c r="B22" s="32" t="s">
        <v>10</v>
      </c>
      <c r="C22" s="87">
        <f>'By Function'!E20</f>
        <v>0</v>
      </c>
      <c r="D22" s="45">
        <f t="shared" si="5"/>
        <v>0</v>
      </c>
      <c r="E22" s="47"/>
      <c r="F22" s="47">
        <v>0</v>
      </c>
      <c r="G22" s="45">
        <f t="shared" si="3"/>
        <v>0</v>
      </c>
      <c r="H22" s="47"/>
      <c r="I22" s="77">
        <f t="shared" si="4"/>
        <v>0</v>
      </c>
    </row>
    <row r="23" spans="1:9" x14ac:dyDescent="0.25">
      <c r="A23" s="43">
        <v>21</v>
      </c>
      <c r="B23" s="32" t="s">
        <v>11</v>
      </c>
      <c r="C23" s="87">
        <f>'By Function'!E21</f>
        <v>0</v>
      </c>
      <c r="D23" s="45">
        <f t="shared" si="5"/>
        <v>0</v>
      </c>
      <c r="E23" s="47"/>
      <c r="F23" s="47">
        <v>0</v>
      </c>
      <c r="G23" s="45">
        <f t="shared" si="3"/>
        <v>0</v>
      </c>
      <c r="H23" s="47"/>
      <c r="I23" s="77">
        <f t="shared" si="4"/>
        <v>0</v>
      </c>
    </row>
    <row r="24" spans="1:9" x14ac:dyDescent="0.25">
      <c r="A24" s="43">
        <v>23</v>
      </c>
      <c r="B24" s="32" t="s">
        <v>12</v>
      </c>
      <c r="C24" s="87">
        <f>'By Function'!E22</f>
        <v>0</v>
      </c>
      <c r="D24" s="45">
        <f t="shared" si="5"/>
        <v>0</v>
      </c>
      <c r="E24" s="47"/>
      <c r="F24" s="47">
        <v>0</v>
      </c>
      <c r="G24" s="45">
        <f t="shared" si="3"/>
        <v>0</v>
      </c>
      <c r="H24" s="47"/>
      <c r="I24" s="77">
        <f t="shared" si="4"/>
        <v>0</v>
      </c>
    </row>
    <row r="25" spans="1:9" x14ac:dyDescent="0.25">
      <c r="A25" s="43">
        <v>31</v>
      </c>
      <c r="B25" s="32" t="s">
        <v>35</v>
      </c>
      <c r="C25" s="87">
        <f>'By Function'!E23</f>
        <v>0</v>
      </c>
      <c r="D25" s="45">
        <f t="shared" si="5"/>
        <v>0</v>
      </c>
      <c r="E25" s="47"/>
      <c r="F25" s="47">
        <v>0</v>
      </c>
      <c r="G25" s="45">
        <f t="shared" si="3"/>
        <v>0</v>
      </c>
      <c r="H25" s="47"/>
      <c r="I25" s="77">
        <f t="shared" si="4"/>
        <v>0</v>
      </c>
    </row>
    <row r="26" spans="1:9" x14ac:dyDescent="0.25">
      <c r="A26" s="43">
        <v>32</v>
      </c>
      <c r="B26" s="32" t="s">
        <v>13</v>
      </c>
      <c r="C26" s="87">
        <f>'By Function'!E24</f>
        <v>0</v>
      </c>
      <c r="D26" s="45">
        <f t="shared" si="5"/>
        <v>0</v>
      </c>
      <c r="E26" s="47"/>
      <c r="F26" s="47">
        <v>0</v>
      </c>
      <c r="G26" s="45">
        <f t="shared" si="3"/>
        <v>0</v>
      </c>
      <c r="H26" s="47"/>
      <c r="I26" s="77">
        <f t="shared" si="4"/>
        <v>0</v>
      </c>
    </row>
    <row r="27" spans="1:9" x14ac:dyDescent="0.25">
      <c r="A27" s="43">
        <v>33</v>
      </c>
      <c r="B27" s="32" t="s">
        <v>14</v>
      </c>
      <c r="C27" s="87">
        <f>'By Function'!E25</f>
        <v>0</v>
      </c>
      <c r="D27" s="45">
        <f t="shared" si="5"/>
        <v>0</v>
      </c>
      <c r="E27" s="47"/>
      <c r="F27" s="47">
        <v>0</v>
      </c>
      <c r="G27" s="45">
        <f t="shared" si="3"/>
        <v>0</v>
      </c>
      <c r="H27" s="47"/>
      <c r="I27" s="77">
        <f t="shared" si="4"/>
        <v>0</v>
      </c>
    </row>
    <row r="28" spans="1:9" x14ac:dyDescent="0.25">
      <c r="A28" s="43">
        <v>34</v>
      </c>
      <c r="B28" s="32" t="s">
        <v>15</v>
      </c>
      <c r="C28" s="87">
        <f>'By Function'!E26</f>
        <v>0</v>
      </c>
      <c r="D28" s="45">
        <f t="shared" si="5"/>
        <v>0</v>
      </c>
      <c r="E28" s="47"/>
      <c r="F28" s="47">
        <v>0</v>
      </c>
      <c r="G28" s="45">
        <f t="shared" si="3"/>
        <v>0</v>
      </c>
      <c r="H28" s="47"/>
      <c r="I28" s="77">
        <f t="shared" si="4"/>
        <v>0</v>
      </c>
    </row>
    <row r="29" spans="1:9" x14ac:dyDescent="0.25">
      <c r="A29" s="43">
        <v>35</v>
      </c>
      <c r="B29" s="32" t="s">
        <v>16</v>
      </c>
      <c r="C29" s="87">
        <f>'By Function'!E27</f>
        <v>20380463.870000001</v>
      </c>
      <c r="D29" s="45">
        <f t="shared" si="5"/>
        <v>0.99637913893238828</v>
      </c>
      <c r="E29" s="47"/>
      <c r="F29" s="47">
        <v>20486170.850000001</v>
      </c>
      <c r="G29" s="45">
        <f t="shared" si="3"/>
        <v>0.99757819290831007</v>
      </c>
      <c r="H29" s="47"/>
      <c r="I29" s="77">
        <f t="shared" si="4"/>
        <v>-105706.98000000045</v>
      </c>
    </row>
    <row r="30" spans="1:9" x14ac:dyDescent="0.25">
      <c r="A30" s="43">
        <v>36</v>
      </c>
      <c r="B30" s="32" t="s">
        <v>17</v>
      </c>
      <c r="C30" s="87">
        <f>'By Function'!E28</f>
        <v>0</v>
      </c>
      <c r="D30" s="45">
        <f t="shared" si="5"/>
        <v>0</v>
      </c>
      <c r="E30" s="47"/>
      <c r="F30" s="47">
        <v>0</v>
      </c>
      <c r="G30" s="45">
        <f t="shared" si="3"/>
        <v>0</v>
      </c>
      <c r="H30" s="47"/>
      <c r="I30" s="77">
        <f t="shared" si="4"/>
        <v>0</v>
      </c>
    </row>
    <row r="31" spans="1:9" x14ac:dyDescent="0.25">
      <c r="A31" s="43">
        <v>41</v>
      </c>
      <c r="B31" s="32" t="s">
        <v>18</v>
      </c>
      <c r="C31" s="87">
        <f>'By Function'!E29</f>
        <v>0</v>
      </c>
      <c r="D31" s="45">
        <f t="shared" si="5"/>
        <v>0</v>
      </c>
      <c r="E31" s="47"/>
      <c r="F31" s="47">
        <v>0</v>
      </c>
      <c r="G31" s="45">
        <f t="shared" si="3"/>
        <v>0</v>
      </c>
      <c r="H31" s="47"/>
      <c r="I31" s="77">
        <f t="shared" si="4"/>
        <v>0</v>
      </c>
    </row>
    <row r="32" spans="1:9" x14ac:dyDescent="0.25">
      <c r="A32" s="43">
        <v>51</v>
      </c>
      <c r="B32" s="32" t="s">
        <v>19</v>
      </c>
      <c r="C32" s="87">
        <f>'By Function'!E30</f>
        <v>74063</v>
      </c>
      <c r="D32" s="45">
        <f t="shared" si="5"/>
        <v>3.6208610676116801E-3</v>
      </c>
      <c r="E32" s="47"/>
      <c r="F32" s="47">
        <v>49734</v>
      </c>
      <c r="G32" s="45">
        <f t="shared" si="3"/>
        <v>2.4218070916899479E-3</v>
      </c>
      <c r="H32" s="47"/>
      <c r="I32" s="77">
        <f t="shared" si="4"/>
        <v>24329</v>
      </c>
    </row>
    <row r="33" spans="1:12" x14ac:dyDescent="0.25">
      <c r="A33" s="43">
        <v>52</v>
      </c>
      <c r="B33" s="32" t="s">
        <v>20</v>
      </c>
      <c r="C33" s="87">
        <f>'By Function'!E31</f>
        <v>0</v>
      </c>
      <c r="D33" s="45">
        <f t="shared" si="5"/>
        <v>0</v>
      </c>
      <c r="E33" s="47"/>
      <c r="F33" s="47">
        <v>0</v>
      </c>
      <c r="G33" s="45">
        <f t="shared" si="3"/>
        <v>0</v>
      </c>
      <c r="H33" s="47"/>
      <c r="I33" s="77">
        <f t="shared" si="4"/>
        <v>0</v>
      </c>
    </row>
    <row r="34" spans="1:12" x14ac:dyDescent="0.25">
      <c r="A34" s="43">
        <v>53</v>
      </c>
      <c r="B34" s="32" t="s">
        <v>21</v>
      </c>
      <c r="C34" s="87">
        <f>'By Function'!E32</f>
        <v>0</v>
      </c>
      <c r="D34" s="45">
        <f t="shared" si="5"/>
        <v>0</v>
      </c>
      <c r="E34" s="47"/>
      <c r="F34" s="47">
        <v>0</v>
      </c>
      <c r="G34" s="45">
        <f t="shared" si="3"/>
        <v>0</v>
      </c>
      <c r="H34" s="47"/>
      <c r="I34" s="77">
        <f t="shared" si="4"/>
        <v>0</v>
      </c>
    </row>
    <row r="35" spans="1:12" x14ac:dyDescent="0.25">
      <c r="A35" s="43">
        <v>61</v>
      </c>
      <c r="B35" s="32" t="s">
        <v>22</v>
      </c>
      <c r="C35" s="87">
        <f>'By Function'!E33</f>
        <v>0</v>
      </c>
      <c r="D35" s="45">
        <f t="shared" si="5"/>
        <v>0</v>
      </c>
      <c r="E35" s="47"/>
      <c r="F35" s="47">
        <v>0</v>
      </c>
      <c r="G35" s="45">
        <f t="shared" si="3"/>
        <v>0</v>
      </c>
      <c r="H35" s="47"/>
      <c r="I35" s="77">
        <f t="shared" si="4"/>
        <v>0</v>
      </c>
    </row>
    <row r="36" spans="1:12" x14ac:dyDescent="0.25">
      <c r="A36" s="43">
        <v>71</v>
      </c>
      <c r="B36" s="32" t="s">
        <v>4</v>
      </c>
      <c r="C36" s="87">
        <v>0</v>
      </c>
      <c r="D36" s="45">
        <f t="shared" si="5"/>
        <v>0</v>
      </c>
      <c r="E36" s="47"/>
      <c r="F36" s="47"/>
      <c r="G36" s="45">
        <f t="shared" si="3"/>
        <v>0</v>
      </c>
      <c r="H36" s="47"/>
      <c r="I36" s="77">
        <f t="shared" si="4"/>
        <v>0</v>
      </c>
    </row>
    <row r="37" spans="1:12" x14ac:dyDescent="0.25">
      <c r="A37" s="43">
        <v>81</v>
      </c>
      <c r="B37" s="32" t="s">
        <v>23</v>
      </c>
      <c r="C37" s="87">
        <f>'By Function'!E35</f>
        <v>0</v>
      </c>
      <c r="D37" s="45">
        <f t="shared" si="5"/>
        <v>0</v>
      </c>
      <c r="E37" s="47"/>
      <c r="F37" s="47"/>
      <c r="G37" s="45">
        <f t="shared" si="3"/>
        <v>0</v>
      </c>
      <c r="H37" s="47"/>
      <c r="I37" s="77">
        <f t="shared" si="4"/>
        <v>0</v>
      </c>
    </row>
    <row r="38" spans="1:12" x14ac:dyDescent="0.25">
      <c r="A38" s="43">
        <v>99</v>
      </c>
      <c r="B38" s="32" t="s">
        <v>24</v>
      </c>
      <c r="C38" s="87">
        <f>'By Function'!E36</f>
        <v>0</v>
      </c>
      <c r="D38" s="45">
        <f t="shared" si="5"/>
        <v>0</v>
      </c>
      <c r="E38" s="47"/>
      <c r="F38" s="47">
        <v>0</v>
      </c>
      <c r="G38" s="45">
        <f t="shared" si="3"/>
        <v>0</v>
      </c>
      <c r="H38" s="47"/>
      <c r="I38" s="77">
        <f t="shared" si="4"/>
        <v>0</v>
      </c>
    </row>
    <row r="39" spans="1:12" x14ac:dyDescent="0.25">
      <c r="A39" s="43"/>
      <c r="B39" s="32"/>
      <c r="C39" s="47"/>
      <c r="D39" s="45"/>
      <c r="E39" s="47"/>
      <c r="F39" s="47"/>
      <c r="G39" s="45"/>
      <c r="H39" s="47"/>
      <c r="I39" s="48"/>
    </row>
    <row r="40" spans="1:12" x14ac:dyDescent="0.2">
      <c r="A40" s="49"/>
      <c r="B40" s="50" t="s">
        <v>25</v>
      </c>
      <c r="C40" s="51">
        <f>SUM(C20:C38)</f>
        <v>20454526.870000001</v>
      </c>
      <c r="D40" s="52">
        <f>SUM(D20:D39)</f>
        <v>1</v>
      </c>
      <c r="E40" s="51"/>
      <c r="F40" s="51">
        <f>SUM(F20:F38)</f>
        <v>20535904.850000001</v>
      </c>
      <c r="G40" s="52">
        <f>SUM(G20:G39)</f>
        <v>1</v>
      </c>
      <c r="H40" s="51"/>
      <c r="I40" s="53">
        <f>SUM(I20:I38)</f>
        <v>-81377.980000000447</v>
      </c>
    </row>
    <row r="41" spans="1:12" x14ac:dyDescent="0.2">
      <c r="A41" s="49"/>
      <c r="B41" s="49"/>
      <c r="C41" s="47"/>
      <c r="D41" s="45"/>
      <c r="E41" s="47"/>
      <c r="F41" s="47"/>
      <c r="G41" s="45"/>
      <c r="H41" s="47"/>
      <c r="I41" s="48"/>
      <c r="J41" s="47"/>
      <c r="K41" s="47"/>
      <c r="L41" s="47"/>
    </row>
    <row r="42" spans="1:12" x14ac:dyDescent="0.2">
      <c r="A42" s="49"/>
      <c r="B42" s="49"/>
      <c r="C42" s="47"/>
      <c r="D42" s="45"/>
      <c r="E42" s="47"/>
      <c r="F42" s="47"/>
      <c r="G42" s="45"/>
      <c r="H42" s="47"/>
      <c r="I42" s="48"/>
      <c r="J42" s="47"/>
      <c r="K42" s="47"/>
      <c r="L42" s="47"/>
    </row>
    <row r="43" spans="1:12" x14ac:dyDescent="0.25">
      <c r="A43" s="32"/>
      <c r="B43" s="41" t="s">
        <v>26</v>
      </c>
      <c r="C43" s="47"/>
      <c r="D43" s="45"/>
      <c r="E43" s="47"/>
      <c r="F43" s="47"/>
      <c r="G43" s="45"/>
      <c r="H43" s="47"/>
      <c r="I43" s="48"/>
      <c r="J43" s="47"/>
      <c r="K43" s="47"/>
      <c r="L43" s="47"/>
    </row>
    <row r="44" spans="1:12" ht="15.75" x14ac:dyDescent="0.25">
      <c r="A44" s="43">
        <v>7000</v>
      </c>
      <c r="B44" s="1" t="s">
        <v>39</v>
      </c>
      <c r="C44" s="90">
        <v>0</v>
      </c>
      <c r="D44" s="45"/>
      <c r="E44" s="47"/>
      <c r="F44" s="90">
        <v>0</v>
      </c>
      <c r="G44" s="45"/>
      <c r="H44" s="47"/>
      <c r="I44" s="94">
        <f t="shared" ref="I44:I45" si="6">F44-C44</f>
        <v>0</v>
      </c>
    </row>
    <row r="45" spans="1:12" ht="15.75" x14ac:dyDescent="0.25">
      <c r="A45" s="43">
        <v>8000</v>
      </c>
      <c r="B45" s="1" t="s">
        <v>27</v>
      </c>
      <c r="C45" s="47">
        <v>0</v>
      </c>
      <c r="D45" s="45"/>
      <c r="E45" s="47"/>
      <c r="F45" s="47">
        <v>0</v>
      </c>
      <c r="G45" s="45"/>
      <c r="H45" s="47"/>
      <c r="I45" s="48">
        <f t="shared" si="6"/>
        <v>0</v>
      </c>
    </row>
    <row r="46" spans="1:12" x14ac:dyDescent="0.25">
      <c r="A46" s="43"/>
      <c r="B46" s="32"/>
      <c r="C46" s="47"/>
      <c r="D46" s="45"/>
      <c r="E46" s="47"/>
      <c r="F46" s="47"/>
      <c r="G46" s="45"/>
      <c r="H46" s="47"/>
      <c r="I46" s="48"/>
    </row>
    <row r="47" spans="1:12" x14ac:dyDescent="0.25">
      <c r="A47" s="49"/>
      <c r="B47" s="32" t="s">
        <v>36</v>
      </c>
      <c r="C47" s="51">
        <f t="shared" ref="C47:I47" si="7">SUM(C44:C45)</f>
        <v>0</v>
      </c>
      <c r="D47" s="52"/>
      <c r="E47" s="51"/>
      <c r="F47" s="51">
        <f t="shared" si="7"/>
        <v>0</v>
      </c>
      <c r="G47" s="52"/>
      <c r="H47" s="51"/>
      <c r="I47" s="53">
        <f t="shared" si="7"/>
        <v>0</v>
      </c>
    </row>
    <row r="48" spans="1:12" x14ac:dyDescent="0.2">
      <c r="A48" s="49"/>
      <c r="B48" s="49"/>
      <c r="C48" s="55"/>
      <c r="D48" s="56"/>
      <c r="E48" s="55"/>
      <c r="F48" s="55"/>
      <c r="G48" s="56"/>
      <c r="H48" s="55"/>
      <c r="I48" s="39"/>
    </row>
    <row r="49" spans="1:12" x14ac:dyDescent="0.2">
      <c r="A49" s="49"/>
      <c r="B49" s="49"/>
      <c r="C49" s="55"/>
      <c r="D49" s="56"/>
      <c r="E49" s="55"/>
      <c r="F49" s="55"/>
      <c r="G49" s="56"/>
      <c r="H49" s="55"/>
      <c r="I49" s="39"/>
    </row>
    <row r="50" spans="1:12" ht="30.75" customHeight="1" x14ac:dyDescent="0.2">
      <c r="B50" s="83" t="s">
        <v>28</v>
      </c>
      <c r="C50" s="65">
        <f>(C16-C40-C47)</f>
        <v>0</v>
      </c>
      <c r="D50" s="57"/>
      <c r="E50" s="65"/>
      <c r="F50" s="65">
        <f>F16-F40-F47</f>
        <v>0</v>
      </c>
      <c r="G50" s="57"/>
      <c r="H50" s="65"/>
      <c r="I50" s="66">
        <v>0</v>
      </c>
    </row>
    <row r="51" spans="1:12" s="58" customFormat="1" x14ac:dyDescent="0.2">
      <c r="A51" s="49"/>
      <c r="B51" s="49"/>
      <c r="C51" s="55"/>
      <c r="D51" s="55"/>
      <c r="E51" s="55"/>
      <c r="F51" s="55"/>
      <c r="G51" s="55"/>
      <c r="H51" s="55"/>
      <c r="I51" s="34"/>
      <c r="J51" s="33"/>
      <c r="K51" s="33"/>
      <c r="L51" s="33"/>
    </row>
    <row r="52" spans="1:12" s="58" customFormat="1" x14ac:dyDescent="0.2">
      <c r="A52" s="49"/>
      <c r="B52" s="49"/>
      <c r="C52" s="67"/>
      <c r="D52" s="67"/>
      <c r="E52" s="67"/>
      <c r="F52" s="67"/>
      <c r="G52" s="67"/>
      <c r="H52" s="67"/>
      <c r="I52" s="34"/>
      <c r="J52" s="33"/>
      <c r="K52" s="33"/>
      <c r="L52" s="33"/>
    </row>
  </sheetData>
  <pageMargins left="0.2" right="0.25" top="0.75" bottom="0.25" header="0.3" footer="0.3"/>
  <pageSetup scale="85" orientation="portrait" r:id="rId1"/>
  <headerFooter>
    <oddFooter xml:space="preserve">&amp;R&amp;"Times New Roman,Regular"&amp;10 08/08/2019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7"/>
  <sheetViews>
    <sheetView workbookViewId="0">
      <pane xSplit="2" ySplit="9" topLeftCell="C13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RowHeight="15" x14ac:dyDescent="0.2"/>
  <cols>
    <col min="1" max="1" width="9" style="33"/>
    <col min="2" max="2" width="29" style="33" bestFit="1" customWidth="1"/>
    <col min="3" max="3" width="14.125" style="33" customWidth="1"/>
    <col min="4" max="4" width="9.75" style="33" customWidth="1"/>
    <col min="5" max="5" width="5.5" style="33" customWidth="1"/>
    <col min="6" max="6" width="14.125" style="33" customWidth="1"/>
    <col min="7" max="7" width="9.75" style="33" customWidth="1"/>
    <col min="8" max="8" width="5.5" style="33" customWidth="1"/>
    <col min="9" max="9" width="14.125" style="34" customWidth="1"/>
    <col min="10" max="10" width="13.75" style="33" bestFit="1" customWidth="1"/>
    <col min="11" max="11" width="12.75" style="33" bestFit="1" customWidth="1"/>
    <col min="12" max="12" width="13.375" style="33" customWidth="1"/>
    <col min="13" max="16384" width="9" style="33"/>
  </cols>
  <sheetData>
    <row r="1" spans="1:9" x14ac:dyDescent="0.25">
      <c r="A1" s="32" t="s">
        <v>0</v>
      </c>
    </row>
    <row r="2" spans="1:9" x14ac:dyDescent="0.25">
      <c r="A2" s="32" t="s">
        <v>49</v>
      </c>
    </row>
    <row r="3" spans="1:9" x14ac:dyDescent="0.25">
      <c r="A3" s="32" t="str">
        <f>'Function SN'!A3</f>
        <v>FISCAL YEARS 2020 ADOPTED AND  2019 ADOPTED BUDGETS - BY FUNCTION</v>
      </c>
    </row>
    <row r="4" spans="1:9" x14ac:dyDescent="0.25">
      <c r="A4" s="32"/>
    </row>
    <row r="5" spans="1:9" x14ac:dyDescent="0.25">
      <c r="A5" s="32"/>
    </row>
    <row r="7" spans="1:9" x14ac:dyDescent="0.2">
      <c r="C7" s="85"/>
      <c r="D7" s="85"/>
      <c r="E7" s="85"/>
      <c r="F7" s="79" t="s">
        <v>46</v>
      </c>
      <c r="G7" s="85"/>
      <c r="H7" s="85"/>
      <c r="I7" s="85"/>
    </row>
    <row r="8" spans="1:9" ht="28.5" x14ac:dyDescent="0.2">
      <c r="C8" s="35">
        <v>2020</v>
      </c>
      <c r="D8" s="36" t="s">
        <v>41</v>
      </c>
      <c r="E8" s="36"/>
      <c r="F8" s="35">
        <v>2019</v>
      </c>
      <c r="G8" s="36" t="s">
        <v>41</v>
      </c>
      <c r="H8" s="36"/>
      <c r="I8" s="78" t="s">
        <v>51</v>
      </c>
    </row>
    <row r="9" spans="1:9" s="40" customFormat="1" x14ac:dyDescent="0.2">
      <c r="B9" s="37"/>
      <c r="I9" s="64"/>
    </row>
    <row r="10" spans="1:9" s="40" customFormat="1" x14ac:dyDescent="0.2">
      <c r="B10" s="37"/>
      <c r="I10" s="64"/>
    </row>
    <row r="11" spans="1:9" x14ac:dyDescent="0.25">
      <c r="A11" s="32"/>
      <c r="B11" s="41" t="s">
        <v>5</v>
      </c>
      <c r="I11" s="64"/>
    </row>
    <row r="12" spans="1:9" x14ac:dyDescent="0.25">
      <c r="A12" s="43">
        <v>5700</v>
      </c>
      <c r="B12" s="32" t="s">
        <v>6</v>
      </c>
      <c r="C12" s="44">
        <f>'By Object Series'!E10</f>
        <v>2350346.6</v>
      </c>
      <c r="D12" s="45">
        <f>C12/C$16</f>
        <v>0.11490593817875974</v>
      </c>
      <c r="E12" s="44"/>
      <c r="F12" s="44">
        <f>'Function SN'!F12</f>
        <v>3018000</v>
      </c>
      <c r="G12" s="45">
        <f>F12/F$16</f>
        <v>0.14696211450356422</v>
      </c>
      <c r="H12" s="44"/>
      <c r="I12" s="46">
        <f>C12-F12</f>
        <v>-667653.39999999991</v>
      </c>
    </row>
    <row r="13" spans="1:9" x14ac:dyDescent="0.25">
      <c r="A13" s="43">
        <v>5800</v>
      </c>
      <c r="B13" s="32" t="s">
        <v>42</v>
      </c>
      <c r="C13" s="59">
        <f>'By Object Series'!E11</f>
        <v>113000</v>
      </c>
      <c r="D13" s="45">
        <f t="shared" ref="D13:D14" si="0">C13/C$16</f>
        <v>5.5244494638364613E-3</v>
      </c>
      <c r="E13" s="59"/>
      <c r="F13" s="59">
        <f>'Function SN'!F13</f>
        <v>120000</v>
      </c>
      <c r="G13" s="45">
        <f t="shared" ref="G13:G14" si="1">F13/F$16</f>
        <v>5.8434240359270069E-3</v>
      </c>
      <c r="H13" s="59"/>
      <c r="I13" s="48">
        <f>C13-F13</f>
        <v>-7000</v>
      </c>
    </row>
    <row r="14" spans="1:9" x14ac:dyDescent="0.25">
      <c r="A14" s="43">
        <v>5900</v>
      </c>
      <c r="B14" s="32" t="s">
        <v>43</v>
      </c>
      <c r="C14" s="59">
        <f>'By Object Series'!E12</f>
        <v>17991180.27</v>
      </c>
      <c r="D14" s="45">
        <f t="shared" si="0"/>
        <v>0.87956961235740372</v>
      </c>
      <c r="E14" s="59"/>
      <c r="F14" s="59">
        <f>'Function SN'!F14</f>
        <v>17397904.850000001</v>
      </c>
      <c r="G14" s="45">
        <f t="shared" si="1"/>
        <v>0.84719446146050881</v>
      </c>
      <c r="H14" s="59"/>
      <c r="I14" s="48">
        <f>C14-F14</f>
        <v>593275.41999999806</v>
      </c>
    </row>
    <row r="15" spans="1:9" x14ac:dyDescent="0.25">
      <c r="A15" s="43"/>
      <c r="B15" s="32"/>
      <c r="C15" s="47"/>
      <c r="D15" s="45"/>
      <c r="E15" s="47"/>
      <c r="F15" s="47"/>
      <c r="G15" s="45"/>
      <c r="H15" s="47"/>
      <c r="I15" s="48"/>
    </row>
    <row r="16" spans="1:9" x14ac:dyDescent="0.2">
      <c r="B16" s="50" t="s">
        <v>44</v>
      </c>
      <c r="C16" s="51">
        <f t="shared" ref="C16:I16" si="2">SUM(C12:C14)</f>
        <v>20454526.870000001</v>
      </c>
      <c r="D16" s="68">
        <f t="shared" si="2"/>
        <v>0.99999999999999989</v>
      </c>
      <c r="E16" s="51"/>
      <c r="F16" s="51">
        <f t="shared" si="2"/>
        <v>20535904.850000001</v>
      </c>
      <c r="G16" s="68">
        <f t="shared" si="2"/>
        <v>1</v>
      </c>
      <c r="H16" s="51"/>
      <c r="I16" s="53">
        <f t="shared" si="2"/>
        <v>-81377.980000001844</v>
      </c>
    </row>
    <row r="17" spans="1:9" x14ac:dyDescent="0.2">
      <c r="B17" s="49"/>
      <c r="C17" s="60"/>
      <c r="D17" s="56"/>
      <c r="E17" s="60"/>
      <c r="F17" s="60"/>
      <c r="G17" s="56"/>
      <c r="H17" s="60"/>
      <c r="I17" s="61"/>
    </row>
    <row r="18" spans="1:9" x14ac:dyDescent="0.2">
      <c r="B18" s="49"/>
      <c r="C18" s="47"/>
      <c r="D18" s="45"/>
      <c r="E18" s="47"/>
      <c r="F18" s="47"/>
      <c r="G18" s="45"/>
      <c r="H18" s="47"/>
      <c r="I18" s="61"/>
    </row>
    <row r="19" spans="1:9" x14ac:dyDescent="0.25">
      <c r="A19" s="43"/>
      <c r="B19" s="41" t="s">
        <v>8</v>
      </c>
      <c r="C19" s="47"/>
      <c r="D19" s="45"/>
      <c r="E19" s="47"/>
      <c r="F19" s="47"/>
      <c r="G19" s="45"/>
      <c r="H19" s="47"/>
      <c r="I19" s="61"/>
    </row>
    <row r="20" spans="1:9" x14ac:dyDescent="0.25">
      <c r="A20" s="43">
        <v>6100</v>
      </c>
      <c r="B20" s="32" t="s">
        <v>29</v>
      </c>
      <c r="C20" s="90">
        <f>'By Object Series'!E18</f>
        <v>9499134.5099999998</v>
      </c>
      <c r="D20" s="45">
        <f>C20/C$26</f>
        <v>0.46440255354584015</v>
      </c>
      <c r="E20" s="47"/>
      <c r="F20" s="90">
        <v>9782582.8200000003</v>
      </c>
      <c r="G20" s="45">
        <f>F20/F$26</f>
        <v>0.47636482986528833</v>
      </c>
      <c r="H20" s="47"/>
      <c r="I20" s="94">
        <f t="shared" ref="I20:I24" si="3">C20-F20</f>
        <v>-283448.31000000052</v>
      </c>
    </row>
    <row r="21" spans="1:9" x14ac:dyDescent="0.25">
      <c r="A21" s="43">
        <v>6200</v>
      </c>
      <c r="B21" s="32" t="s">
        <v>30</v>
      </c>
      <c r="C21" s="47">
        <f>'By Object Series'!E19</f>
        <v>302730</v>
      </c>
      <c r="D21" s="45">
        <f t="shared" ref="D21:D24" si="4">C21/C$26</f>
        <v>1.4800146780417809E-2</v>
      </c>
      <c r="E21" s="47"/>
      <c r="F21" s="47">
        <v>289880</v>
      </c>
      <c r="G21" s="45">
        <f t="shared" ref="G21:G24" si="5">F21/F$26</f>
        <v>1.4115764662787673E-2</v>
      </c>
      <c r="H21" s="47"/>
      <c r="I21" s="48">
        <f t="shared" si="3"/>
        <v>12850</v>
      </c>
    </row>
    <row r="22" spans="1:9" x14ac:dyDescent="0.25">
      <c r="A22" s="43">
        <v>6300</v>
      </c>
      <c r="B22" s="32" t="s">
        <v>31</v>
      </c>
      <c r="C22" s="47">
        <f>'By Object Series'!E20</f>
        <v>9843137.3599999994</v>
      </c>
      <c r="D22" s="45">
        <f t="shared" si="4"/>
        <v>0.48122048593735089</v>
      </c>
      <c r="E22" s="47"/>
      <c r="F22" s="47">
        <v>10253092.029999999</v>
      </c>
      <c r="G22" s="45">
        <f t="shared" si="5"/>
        <v>0.49927637008894687</v>
      </c>
      <c r="H22" s="47"/>
      <c r="I22" s="48">
        <f t="shared" si="3"/>
        <v>-409954.66999999993</v>
      </c>
    </row>
    <row r="23" spans="1:9" x14ac:dyDescent="0.25">
      <c r="A23" s="43">
        <v>6400</v>
      </c>
      <c r="B23" s="32" t="s">
        <v>32</v>
      </c>
      <c r="C23" s="47">
        <f>'By Object Series'!E21</f>
        <v>19750</v>
      </c>
      <c r="D23" s="45">
        <f t="shared" si="4"/>
        <v>9.6555643283867377E-4</v>
      </c>
      <c r="E23" s="47"/>
      <c r="F23" s="47">
        <v>10350</v>
      </c>
      <c r="G23" s="45">
        <f t="shared" si="5"/>
        <v>5.0399532309870429E-4</v>
      </c>
      <c r="H23" s="47"/>
      <c r="I23" s="48">
        <f t="shared" si="3"/>
        <v>9400</v>
      </c>
    </row>
    <row r="24" spans="1:9" x14ac:dyDescent="0.25">
      <c r="A24" s="43">
        <v>6600</v>
      </c>
      <c r="B24" s="32" t="s">
        <v>34</v>
      </c>
      <c r="C24" s="47">
        <f>'By Object Series'!E23</f>
        <v>789775</v>
      </c>
      <c r="D24" s="45">
        <f t="shared" si="4"/>
        <v>3.8611257303552582E-2</v>
      </c>
      <c r="E24" s="47"/>
      <c r="F24" s="47">
        <v>200000</v>
      </c>
      <c r="G24" s="45">
        <f t="shared" si="5"/>
        <v>9.7390400598783445E-3</v>
      </c>
      <c r="H24" s="47"/>
      <c r="I24" s="48">
        <f t="shared" si="3"/>
        <v>589775</v>
      </c>
    </row>
    <row r="25" spans="1:9" x14ac:dyDescent="0.2">
      <c r="B25" s="62" t="s">
        <v>25</v>
      </c>
      <c r="C25" s="47"/>
      <c r="D25" s="45"/>
      <c r="E25" s="47"/>
      <c r="F25" s="47"/>
      <c r="G25" s="45"/>
      <c r="H25" s="47"/>
      <c r="I25" s="48"/>
    </row>
    <row r="26" spans="1:9" x14ac:dyDescent="0.25">
      <c r="A26" s="43"/>
      <c r="B26" s="32"/>
      <c r="C26" s="51">
        <f>SUM(C20:C24)</f>
        <v>20454526.869999997</v>
      </c>
      <c r="D26" s="52">
        <f>SUM(D20:D25)</f>
        <v>1</v>
      </c>
      <c r="E26" s="51"/>
      <c r="F26" s="51">
        <f>SUM(F20:F24)</f>
        <v>20535904.850000001</v>
      </c>
      <c r="G26" s="52">
        <f>SUM(G20:G25)</f>
        <v>1</v>
      </c>
      <c r="H26" s="51"/>
      <c r="I26" s="53">
        <f>SUM(I20:I24)</f>
        <v>-81377.980000000447</v>
      </c>
    </row>
    <row r="27" spans="1:9" x14ac:dyDescent="0.25">
      <c r="A27" s="43"/>
      <c r="B27" s="32"/>
      <c r="C27" s="60"/>
      <c r="D27" s="56"/>
      <c r="E27" s="60"/>
      <c r="F27" s="60"/>
      <c r="G27" s="56"/>
      <c r="H27" s="60"/>
      <c r="I27" s="61"/>
    </row>
    <row r="28" spans="1:9" x14ac:dyDescent="0.2">
      <c r="B28" s="49"/>
      <c r="C28" s="47"/>
      <c r="D28" s="45"/>
      <c r="E28" s="47"/>
      <c r="F28" s="47"/>
      <c r="G28" s="45"/>
      <c r="H28" s="47"/>
      <c r="I28" s="61"/>
    </row>
    <row r="29" spans="1:9" x14ac:dyDescent="0.25">
      <c r="A29" s="32"/>
      <c r="B29" s="41" t="s">
        <v>26</v>
      </c>
      <c r="C29" s="47"/>
      <c r="D29" s="45"/>
      <c r="E29" s="47"/>
      <c r="F29" s="47"/>
      <c r="G29" s="45"/>
      <c r="H29" s="47"/>
      <c r="I29" s="61"/>
    </row>
    <row r="30" spans="1:9" ht="15.75" x14ac:dyDescent="0.25">
      <c r="A30" s="43">
        <v>7000</v>
      </c>
      <c r="B30" s="1" t="s">
        <v>39</v>
      </c>
      <c r="C30" s="90">
        <v>0</v>
      </c>
      <c r="D30" s="45"/>
      <c r="E30" s="47"/>
      <c r="F30" s="90">
        <v>0</v>
      </c>
      <c r="G30" s="45"/>
      <c r="H30" s="47"/>
      <c r="I30" s="94">
        <f t="shared" ref="I30:I31" si="6">F30-C30</f>
        <v>0</v>
      </c>
    </row>
    <row r="31" spans="1:9" ht="15.75" x14ac:dyDescent="0.25">
      <c r="A31" s="43">
        <v>8000</v>
      </c>
      <c r="B31" s="1" t="s">
        <v>27</v>
      </c>
      <c r="C31" s="47">
        <v>0</v>
      </c>
      <c r="D31" s="45"/>
      <c r="E31" s="47"/>
      <c r="F31" s="47">
        <v>0</v>
      </c>
      <c r="G31" s="45"/>
      <c r="H31" s="47"/>
      <c r="I31" s="48">
        <f t="shared" si="6"/>
        <v>0</v>
      </c>
    </row>
    <row r="32" spans="1:9" x14ac:dyDescent="0.25">
      <c r="A32" s="43"/>
      <c r="B32" s="32"/>
      <c r="C32" s="47"/>
      <c r="D32" s="45"/>
      <c r="E32" s="47"/>
      <c r="F32" s="47"/>
      <c r="G32" s="45"/>
      <c r="H32" s="47"/>
      <c r="I32" s="48"/>
    </row>
    <row r="33" spans="2:9" x14ac:dyDescent="0.2">
      <c r="B33" s="50" t="s">
        <v>45</v>
      </c>
      <c r="C33" s="51">
        <f t="shared" ref="C33:I33" si="7">SUM(C30:C31)</f>
        <v>0</v>
      </c>
      <c r="D33" s="52"/>
      <c r="E33" s="51"/>
      <c r="F33" s="51">
        <f t="shared" si="7"/>
        <v>0</v>
      </c>
      <c r="G33" s="52"/>
      <c r="H33" s="51"/>
      <c r="I33" s="53">
        <f t="shared" si="7"/>
        <v>0</v>
      </c>
    </row>
    <row r="34" spans="2:9" x14ac:dyDescent="0.2">
      <c r="B34" s="49"/>
      <c r="D34" s="45"/>
      <c r="G34" s="45"/>
      <c r="I34" s="64"/>
    </row>
    <row r="35" spans="2:9" x14ac:dyDescent="0.2">
      <c r="B35" s="49"/>
      <c r="D35" s="45"/>
      <c r="G35" s="45"/>
      <c r="I35" s="64"/>
    </row>
    <row r="36" spans="2:9" ht="37.5" customHeight="1" x14ac:dyDescent="0.2">
      <c r="B36" s="84" t="s">
        <v>28</v>
      </c>
      <c r="C36" s="63">
        <v>0</v>
      </c>
      <c r="D36" s="57"/>
      <c r="E36" s="63"/>
      <c r="F36" s="63">
        <v>0</v>
      </c>
      <c r="G36" s="57"/>
      <c r="H36" s="63"/>
      <c r="I36" s="63">
        <v>0</v>
      </c>
    </row>
    <row r="37" spans="2:9" x14ac:dyDescent="0.2">
      <c r="B37" s="49"/>
      <c r="C37" s="55"/>
      <c r="D37" s="55"/>
      <c r="E37" s="55"/>
      <c r="F37" s="55"/>
      <c r="G37" s="55"/>
      <c r="H37" s="55"/>
    </row>
  </sheetData>
  <pageMargins left="0.2" right="0.25" top="0.75" bottom="0.25" header="0.3" footer="0.3"/>
  <pageSetup scale="85" orientation="portrait" r:id="rId1"/>
  <headerFooter>
    <oddFooter xml:space="preserve">&amp;R&amp;"Times New Roman,Regular"&amp;10 08/08/2019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2"/>
  <sheetViews>
    <sheetView workbookViewId="0">
      <pane xSplit="1" ySplit="4" topLeftCell="B5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RowHeight="15" x14ac:dyDescent="0.2"/>
  <cols>
    <col min="1" max="1" width="8.375" style="33" customWidth="1"/>
    <col min="2" max="2" width="31.5" style="33" bestFit="1" customWidth="1"/>
    <col min="3" max="3" width="14.125" style="33" customWidth="1"/>
    <col min="4" max="4" width="9.75" style="33" customWidth="1"/>
    <col min="5" max="5" width="5.5" style="33" customWidth="1"/>
    <col min="6" max="6" width="14.125" style="33" customWidth="1"/>
    <col min="7" max="7" width="9.75" style="33" customWidth="1"/>
    <col min="8" max="8" width="5.5" style="33" customWidth="1"/>
    <col min="9" max="9" width="14.125" style="34" customWidth="1"/>
    <col min="10" max="10" width="6.875" style="58" customWidth="1"/>
    <col min="11" max="11" width="12.875" style="33" bestFit="1" customWidth="1"/>
    <col min="12" max="12" width="12.75" style="33" bestFit="1" customWidth="1"/>
    <col min="13" max="13" width="13.375" style="33" customWidth="1"/>
    <col min="14" max="16384" width="9" style="33"/>
  </cols>
  <sheetData>
    <row r="1" spans="1:13" x14ac:dyDescent="0.25">
      <c r="A1" s="32" t="s">
        <v>0</v>
      </c>
      <c r="B1" s="32"/>
    </row>
    <row r="2" spans="1:13" x14ac:dyDescent="0.25">
      <c r="A2" s="32" t="s">
        <v>49</v>
      </c>
      <c r="B2" s="32"/>
    </row>
    <row r="3" spans="1:13" x14ac:dyDescent="0.25">
      <c r="A3" s="32" t="str">
        <f>'Function GF'!A3</f>
        <v>FISCAL YEARS 2020 ADOPTED AND  2019 ADOPTED BUDGETS - BY FUNCTION</v>
      </c>
      <c r="B3" s="32"/>
    </row>
    <row r="5" spans="1:13" s="58" customFormat="1" x14ac:dyDescent="0.2">
      <c r="A5" s="49"/>
      <c r="B5" s="49"/>
      <c r="C5" s="55"/>
      <c r="D5" s="55"/>
      <c r="E5" s="55"/>
      <c r="F5" s="55"/>
      <c r="G5" s="55"/>
      <c r="H5" s="55"/>
      <c r="I5" s="34"/>
      <c r="K5" s="33"/>
      <c r="L5" s="33"/>
      <c r="M5" s="33"/>
    </row>
    <row r="6" spans="1:13" s="58" customFormat="1" x14ac:dyDescent="0.2">
      <c r="A6" s="49"/>
      <c r="B6" s="49"/>
      <c r="C6" s="67"/>
      <c r="D6" s="67"/>
      <c r="E6" s="67"/>
      <c r="F6" s="67"/>
      <c r="G6" s="67"/>
      <c r="H6" s="67"/>
      <c r="I6" s="34"/>
      <c r="K6" s="33"/>
      <c r="L6" s="33"/>
      <c r="M6" s="33"/>
    </row>
    <row r="7" spans="1:13" s="58" customFormat="1" x14ac:dyDescent="0.2">
      <c r="A7" s="33"/>
      <c r="B7" s="33"/>
      <c r="C7" s="86"/>
      <c r="D7" s="86"/>
      <c r="E7" s="86"/>
      <c r="F7" s="80" t="s">
        <v>47</v>
      </c>
      <c r="G7" s="86"/>
      <c r="H7" s="86"/>
      <c r="I7" s="86"/>
      <c r="K7" s="33"/>
      <c r="L7" s="33"/>
      <c r="M7" s="33"/>
    </row>
    <row r="8" spans="1:13" s="58" customFormat="1" ht="28.5" x14ac:dyDescent="0.2">
      <c r="A8" s="33"/>
      <c r="B8" s="33"/>
      <c r="C8" s="35">
        <v>2020</v>
      </c>
      <c r="D8" s="36" t="s">
        <v>41</v>
      </c>
      <c r="E8" s="36"/>
      <c r="F8" s="35">
        <v>2019</v>
      </c>
      <c r="G8" s="36" t="s">
        <v>41</v>
      </c>
      <c r="H8" s="36"/>
      <c r="I8" s="78" t="s">
        <v>51</v>
      </c>
      <c r="K8" s="33"/>
      <c r="L8" s="33"/>
      <c r="M8" s="33"/>
    </row>
    <row r="9" spans="1:13" s="58" customFormat="1" x14ac:dyDescent="0.2">
      <c r="A9" s="37"/>
      <c r="B9" s="37"/>
      <c r="C9" s="38"/>
      <c r="D9" s="38"/>
      <c r="E9" s="38"/>
      <c r="F9" s="38"/>
      <c r="G9" s="38"/>
      <c r="H9" s="38"/>
      <c r="I9" s="39"/>
      <c r="K9" s="33"/>
      <c r="L9" s="33"/>
      <c r="M9" s="33"/>
    </row>
    <row r="10" spans="1:13" s="58" customFormat="1" x14ac:dyDescent="0.2">
      <c r="A10" s="37"/>
      <c r="B10" s="37"/>
      <c r="C10" s="38"/>
      <c r="D10" s="38"/>
      <c r="E10" s="38"/>
      <c r="F10" s="38"/>
      <c r="G10" s="38"/>
      <c r="H10" s="38"/>
      <c r="I10" s="39"/>
      <c r="K10" s="33"/>
      <c r="L10" s="33"/>
      <c r="M10" s="33"/>
    </row>
    <row r="11" spans="1:13" s="58" customFormat="1" x14ac:dyDescent="0.25">
      <c r="A11" s="32"/>
      <c r="B11" s="41" t="s">
        <v>5</v>
      </c>
      <c r="C11" s="38"/>
      <c r="D11" s="38"/>
      <c r="E11" s="38"/>
      <c r="F11" s="38"/>
      <c r="G11" s="38"/>
      <c r="H11" s="38"/>
      <c r="I11" s="39"/>
      <c r="K11" s="33"/>
      <c r="L11" s="33"/>
      <c r="M11" s="33"/>
    </row>
    <row r="12" spans="1:13" s="58" customFormat="1" x14ac:dyDescent="0.25">
      <c r="A12" s="43">
        <v>5700</v>
      </c>
      <c r="B12" s="32" t="s">
        <v>6</v>
      </c>
      <c r="C12" s="70">
        <f>'By Function'!G10</f>
        <v>15827078</v>
      </c>
      <c r="D12" s="45">
        <f>C12/C$16</f>
        <v>0.59145973276630415</v>
      </c>
      <c r="E12" s="70"/>
      <c r="F12" s="89">
        <v>16595348</v>
      </c>
      <c r="G12" s="45">
        <f>F12/F$16</f>
        <v>0.85293459627024326</v>
      </c>
      <c r="H12" s="70"/>
      <c r="I12" s="71">
        <f>C12-F12</f>
        <v>-768270</v>
      </c>
      <c r="K12" s="33"/>
      <c r="L12" s="33"/>
      <c r="M12" s="33"/>
    </row>
    <row r="13" spans="1:13" s="58" customFormat="1" x14ac:dyDescent="0.25">
      <c r="A13" s="43">
        <v>5800</v>
      </c>
      <c r="B13" s="32" t="s">
        <v>42</v>
      </c>
      <c r="C13" s="47">
        <f>'By Function'!G11</f>
        <v>10932272</v>
      </c>
      <c r="D13" s="45">
        <f>C13/C$16</f>
        <v>0.40854026723369591</v>
      </c>
      <c r="E13" s="47"/>
      <c r="F13" s="87">
        <v>2861417</v>
      </c>
      <c r="G13" s="45">
        <f>F13/F$16</f>
        <v>0.14706540372975671</v>
      </c>
      <c r="H13" s="47"/>
      <c r="I13" s="48">
        <f>C13-F13</f>
        <v>8070855</v>
      </c>
      <c r="K13" s="33"/>
      <c r="L13" s="33"/>
      <c r="M13" s="33"/>
    </row>
    <row r="14" spans="1:13" s="58" customFormat="1" x14ac:dyDescent="0.25">
      <c r="A14" s="43">
        <v>5900</v>
      </c>
      <c r="B14" s="32" t="s">
        <v>43</v>
      </c>
      <c r="C14" s="47">
        <f>'By Function'!G12</f>
        <v>0</v>
      </c>
      <c r="D14" s="45"/>
      <c r="E14" s="47"/>
      <c r="F14" s="47">
        <v>0</v>
      </c>
      <c r="G14" s="45"/>
      <c r="H14" s="47"/>
      <c r="I14" s="48">
        <f>F14-C14</f>
        <v>0</v>
      </c>
      <c r="K14" s="33"/>
      <c r="L14" s="33"/>
      <c r="M14" s="33"/>
    </row>
    <row r="15" spans="1:13" s="58" customFormat="1" x14ac:dyDescent="0.25">
      <c r="A15" s="43"/>
      <c r="B15" s="32"/>
      <c r="C15" s="47"/>
      <c r="D15" s="45"/>
      <c r="E15" s="47"/>
      <c r="F15" s="47"/>
      <c r="G15" s="45"/>
      <c r="H15" s="47"/>
      <c r="I15" s="48"/>
      <c r="K15" s="33"/>
      <c r="L15" s="33"/>
      <c r="M15" s="33"/>
    </row>
    <row r="16" spans="1:13" s="58" customFormat="1" x14ac:dyDescent="0.2">
      <c r="A16" s="49"/>
      <c r="B16" s="50" t="s">
        <v>44</v>
      </c>
      <c r="C16" s="51">
        <f>SUM(C12:C14)</f>
        <v>26759350</v>
      </c>
      <c r="D16" s="52">
        <f>SUM(D12:D15)</f>
        <v>1</v>
      </c>
      <c r="E16" s="51"/>
      <c r="F16" s="51">
        <f>SUM(F12:F14)</f>
        <v>19456765</v>
      </c>
      <c r="G16" s="52">
        <f>SUM(G12:G15)</f>
        <v>1</v>
      </c>
      <c r="H16" s="51"/>
      <c r="I16" s="53">
        <f>SUM(I12:I14)</f>
        <v>7302585</v>
      </c>
      <c r="K16" s="33"/>
      <c r="L16" s="33"/>
      <c r="M16" s="33"/>
    </row>
    <row r="17" spans="1:13" s="58" customFormat="1" x14ac:dyDescent="0.2">
      <c r="A17" s="49"/>
      <c r="B17" s="49"/>
      <c r="C17" s="47"/>
      <c r="D17" s="45"/>
      <c r="E17" s="47"/>
      <c r="F17" s="47"/>
      <c r="G17" s="45"/>
      <c r="H17" s="47"/>
      <c r="I17" s="48"/>
      <c r="K17" s="33"/>
      <c r="L17" s="33"/>
      <c r="M17" s="33"/>
    </row>
    <row r="18" spans="1:13" s="58" customFormat="1" x14ac:dyDescent="0.2">
      <c r="A18" s="49"/>
      <c r="B18" s="49"/>
      <c r="C18" s="47"/>
      <c r="D18" s="45"/>
      <c r="E18" s="47"/>
      <c r="F18" s="47"/>
      <c r="G18" s="45"/>
      <c r="H18" s="47"/>
      <c r="I18" s="48"/>
      <c r="K18" s="33"/>
      <c r="L18" s="33"/>
      <c r="M18" s="33"/>
    </row>
    <row r="19" spans="1:13" s="58" customFormat="1" x14ac:dyDescent="0.25">
      <c r="A19" s="54"/>
      <c r="B19" s="41" t="s">
        <v>8</v>
      </c>
      <c r="C19" s="47"/>
      <c r="D19" s="45"/>
      <c r="E19" s="47"/>
      <c r="F19" s="47"/>
      <c r="G19" s="45"/>
      <c r="H19" s="47"/>
      <c r="I19" s="48"/>
      <c r="K19" s="33"/>
      <c r="L19" s="33"/>
      <c r="M19" s="33"/>
    </row>
    <row r="20" spans="1:13" s="58" customFormat="1" x14ac:dyDescent="0.25">
      <c r="A20" s="43">
        <v>71</v>
      </c>
      <c r="B20" s="32" t="s">
        <v>4</v>
      </c>
      <c r="C20" s="90">
        <f>'By Function'!G34</f>
        <v>26759350</v>
      </c>
      <c r="D20" s="45">
        <f>C20/C22</f>
        <v>1</v>
      </c>
      <c r="E20" s="47"/>
      <c r="F20" s="90">
        <v>19226585</v>
      </c>
      <c r="G20" s="45">
        <f>F20/F22</f>
        <v>1</v>
      </c>
      <c r="H20" s="47"/>
      <c r="I20" s="94">
        <f>C20-F20</f>
        <v>7532765</v>
      </c>
      <c r="K20" s="33"/>
      <c r="L20" s="33"/>
      <c r="M20" s="33"/>
    </row>
    <row r="21" spans="1:13" s="58" customFormat="1" x14ac:dyDescent="0.25">
      <c r="A21" s="43"/>
      <c r="B21" s="32"/>
      <c r="C21" s="47"/>
      <c r="D21" s="45"/>
      <c r="E21" s="47"/>
      <c r="F21" s="47"/>
      <c r="G21" s="45"/>
      <c r="H21" s="47"/>
      <c r="I21" s="48"/>
      <c r="K21" s="33"/>
      <c r="L21" s="33"/>
      <c r="M21" s="33"/>
    </row>
    <row r="22" spans="1:13" s="58" customFormat="1" x14ac:dyDescent="0.2">
      <c r="A22" s="49"/>
      <c r="B22" s="50" t="s">
        <v>25</v>
      </c>
      <c r="C22" s="51">
        <f>SUM(C20:C20)</f>
        <v>26759350</v>
      </c>
      <c r="D22" s="52">
        <f>SUM(D20:D21)</f>
        <v>1</v>
      </c>
      <c r="E22" s="51"/>
      <c r="F22" s="51">
        <f>SUM(F20:F20)</f>
        <v>19226585</v>
      </c>
      <c r="G22" s="52">
        <f>SUM(G20:G21)</f>
        <v>1</v>
      </c>
      <c r="H22" s="51"/>
      <c r="I22" s="53">
        <f>SUM(I20:I20)</f>
        <v>7532765</v>
      </c>
      <c r="K22" s="33"/>
      <c r="L22" s="33"/>
      <c r="M22" s="33"/>
    </row>
    <row r="23" spans="1:13" s="58" customFormat="1" x14ac:dyDescent="0.2">
      <c r="A23" s="49"/>
      <c r="B23" s="49"/>
      <c r="C23" s="47"/>
      <c r="D23" s="45"/>
      <c r="E23" s="47"/>
      <c r="F23" s="47"/>
      <c r="G23" s="45"/>
      <c r="H23" s="47"/>
      <c r="I23" s="48"/>
      <c r="K23" s="33"/>
      <c r="L23" s="33"/>
      <c r="M23" s="33"/>
    </row>
    <row r="24" spans="1:13" s="58" customFormat="1" x14ac:dyDescent="0.2">
      <c r="A24" s="49"/>
      <c r="B24" s="49"/>
      <c r="C24" s="47"/>
      <c r="D24" s="45"/>
      <c r="E24" s="47"/>
      <c r="F24" s="47"/>
      <c r="G24" s="45"/>
      <c r="H24" s="47"/>
      <c r="I24" s="48"/>
      <c r="K24" s="33"/>
      <c r="L24" s="33"/>
      <c r="M24" s="33"/>
    </row>
    <row r="25" spans="1:13" s="58" customFormat="1" x14ac:dyDescent="0.25">
      <c r="A25" s="32"/>
      <c r="B25" s="41" t="s">
        <v>26</v>
      </c>
      <c r="C25" s="47"/>
      <c r="D25" s="45"/>
      <c r="E25" s="47"/>
      <c r="F25" s="47"/>
      <c r="G25" s="45"/>
      <c r="H25" s="47"/>
      <c r="I25" s="48"/>
      <c r="K25" s="33"/>
      <c r="L25" s="33"/>
      <c r="M25" s="33"/>
    </row>
    <row r="26" spans="1:13" s="58" customFormat="1" ht="15.75" x14ac:dyDescent="0.25">
      <c r="A26" s="43">
        <v>7000</v>
      </c>
      <c r="B26" s="1" t="s">
        <v>39</v>
      </c>
      <c r="C26" s="90">
        <v>0</v>
      </c>
      <c r="D26" s="45"/>
      <c r="E26" s="47"/>
      <c r="F26" s="90">
        <v>0</v>
      </c>
      <c r="G26" s="45"/>
      <c r="H26" s="47"/>
      <c r="I26" s="94">
        <f t="shared" ref="I26:I27" si="0">F26-C26</f>
        <v>0</v>
      </c>
      <c r="K26" s="33"/>
      <c r="L26" s="33"/>
      <c r="M26" s="33"/>
    </row>
    <row r="27" spans="1:13" s="58" customFormat="1" ht="15.75" x14ac:dyDescent="0.25">
      <c r="A27" s="43">
        <v>8000</v>
      </c>
      <c r="B27" s="1" t="s">
        <v>27</v>
      </c>
      <c r="C27" s="47">
        <v>0</v>
      </c>
      <c r="D27" s="45"/>
      <c r="E27" s="47"/>
      <c r="F27" s="47">
        <v>0</v>
      </c>
      <c r="G27" s="45"/>
      <c r="H27" s="47"/>
      <c r="I27" s="48">
        <f t="shared" si="0"/>
        <v>0</v>
      </c>
      <c r="K27" s="33"/>
      <c r="L27" s="33"/>
      <c r="M27" s="33"/>
    </row>
    <row r="28" spans="1:13" s="58" customFormat="1" x14ac:dyDescent="0.25">
      <c r="A28" s="43"/>
      <c r="B28" s="32"/>
      <c r="C28" s="47"/>
      <c r="D28" s="45"/>
      <c r="E28" s="47"/>
      <c r="F28" s="47"/>
      <c r="G28" s="45"/>
      <c r="H28" s="47"/>
      <c r="I28" s="48"/>
      <c r="K28" s="33"/>
      <c r="L28" s="33"/>
      <c r="M28" s="33"/>
    </row>
    <row r="29" spans="1:13" s="58" customFormat="1" x14ac:dyDescent="0.25">
      <c r="A29" s="49"/>
      <c r="B29" s="32" t="s">
        <v>36</v>
      </c>
      <c r="C29" s="51">
        <f>SUM(C26:C27)</f>
        <v>0</v>
      </c>
      <c r="D29" s="52"/>
      <c r="E29" s="51"/>
      <c r="F29" s="51">
        <f>SUM(F26:F27)</f>
        <v>0</v>
      </c>
      <c r="G29" s="52"/>
      <c r="H29" s="51"/>
      <c r="I29" s="53">
        <f>SUM(I26:I27)</f>
        <v>0</v>
      </c>
      <c r="K29" s="33"/>
      <c r="L29" s="33"/>
      <c r="M29" s="33"/>
    </row>
    <row r="30" spans="1:13" s="58" customFormat="1" x14ac:dyDescent="0.2">
      <c r="A30" s="49"/>
      <c r="B30" s="49"/>
      <c r="C30" s="55"/>
      <c r="D30" s="56"/>
      <c r="E30" s="55"/>
      <c r="F30" s="55"/>
      <c r="G30" s="56"/>
      <c r="H30" s="55"/>
      <c r="I30" s="39"/>
      <c r="K30" s="33"/>
      <c r="L30" s="33"/>
      <c r="M30" s="33"/>
    </row>
    <row r="31" spans="1:13" s="58" customFormat="1" x14ac:dyDescent="0.2">
      <c r="A31" s="49"/>
      <c r="B31" s="49"/>
      <c r="C31" s="55"/>
      <c r="D31" s="56"/>
      <c r="E31" s="55"/>
      <c r="F31" s="55"/>
      <c r="G31" s="56"/>
      <c r="H31" s="55"/>
      <c r="I31" s="39"/>
      <c r="K31" s="33"/>
      <c r="L31" s="33"/>
      <c r="M31" s="33"/>
    </row>
    <row r="32" spans="1:13" s="58" customFormat="1" ht="35.25" customHeight="1" x14ac:dyDescent="0.2">
      <c r="B32" s="83" t="s">
        <v>28</v>
      </c>
      <c r="C32" s="63">
        <f>(C16-C22-C29)</f>
        <v>0</v>
      </c>
      <c r="D32" s="57"/>
      <c r="E32" s="63"/>
      <c r="F32" s="63">
        <f>F16-F22-F29</f>
        <v>230180</v>
      </c>
      <c r="G32" s="57"/>
      <c r="H32" s="63"/>
      <c r="I32" s="69">
        <f>I16-I22-I29</f>
        <v>-230180</v>
      </c>
      <c r="K32" s="33"/>
      <c r="L32" s="33"/>
      <c r="M32" s="33"/>
    </row>
  </sheetData>
  <pageMargins left="0.2" right="0.25" top="0.75" bottom="0.25" header="0.3" footer="0.3"/>
  <pageSetup scale="83" orientation="portrait" r:id="rId1"/>
  <headerFooter>
    <oddFooter xml:space="preserve">&amp;R&amp;"Times New Roman,Regular"&amp;10 08/08/2019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32"/>
  <sheetViews>
    <sheetView workbookViewId="0">
      <pane xSplit="2" ySplit="4" topLeftCell="C5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RowHeight="15" x14ac:dyDescent="0.2"/>
  <cols>
    <col min="1" max="1" width="9" style="33"/>
    <col min="2" max="2" width="29" style="33" bestFit="1" customWidth="1"/>
    <col min="3" max="3" width="14.125" style="33" customWidth="1"/>
    <col min="4" max="4" width="9.75" style="33" customWidth="1"/>
    <col min="5" max="5" width="5.5" style="33" customWidth="1"/>
    <col min="6" max="6" width="14.125" style="33" customWidth="1"/>
    <col min="7" max="7" width="9.75" style="33" customWidth="1"/>
    <col min="8" max="8" width="5.5" style="33" customWidth="1"/>
    <col min="9" max="9" width="14.125" style="34" customWidth="1"/>
    <col min="10" max="10" width="6.875" style="58" customWidth="1"/>
    <col min="11" max="11" width="13.75" style="33" bestFit="1" customWidth="1"/>
    <col min="12" max="12" width="12.75" style="33" bestFit="1" customWidth="1"/>
    <col min="13" max="13" width="13.375" style="33" customWidth="1"/>
    <col min="14" max="16384" width="9" style="33"/>
  </cols>
  <sheetData>
    <row r="1" spans="1:9" x14ac:dyDescent="0.25">
      <c r="A1" s="32" t="s">
        <v>0</v>
      </c>
    </row>
    <row r="2" spans="1:9" x14ac:dyDescent="0.25">
      <c r="A2" s="32" t="s">
        <v>49</v>
      </c>
    </row>
    <row r="3" spans="1:9" x14ac:dyDescent="0.25">
      <c r="A3" s="32" t="str">
        <f>'Series GF'!A3</f>
        <v>FISCAL YEARS 2020 ADOPTED AND 2019 ADOPTED BUDGETS - BY OBJECT SERIES</v>
      </c>
    </row>
    <row r="5" spans="1:9" x14ac:dyDescent="0.2">
      <c r="B5" s="49"/>
      <c r="C5" s="55"/>
      <c r="D5" s="55"/>
      <c r="E5" s="55"/>
      <c r="F5" s="55"/>
      <c r="G5" s="55"/>
      <c r="H5" s="55"/>
    </row>
    <row r="6" spans="1:9" x14ac:dyDescent="0.2">
      <c r="B6" s="49"/>
      <c r="C6" s="67"/>
      <c r="D6" s="67"/>
      <c r="E6" s="67"/>
      <c r="F6" s="67"/>
      <c r="G6" s="67"/>
      <c r="H6" s="67"/>
    </row>
    <row r="7" spans="1:9" x14ac:dyDescent="0.2">
      <c r="C7" s="86"/>
      <c r="D7" s="86"/>
      <c r="E7" s="86"/>
      <c r="F7" s="80" t="s">
        <v>47</v>
      </c>
      <c r="G7" s="86"/>
      <c r="H7" s="86"/>
      <c r="I7" s="86"/>
    </row>
    <row r="8" spans="1:9" ht="28.5" x14ac:dyDescent="0.2">
      <c r="C8" s="35">
        <v>2020</v>
      </c>
      <c r="D8" s="36" t="s">
        <v>41</v>
      </c>
      <c r="E8" s="36"/>
      <c r="F8" s="35">
        <v>2019</v>
      </c>
      <c r="G8" s="36" t="s">
        <v>41</v>
      </c>
      <c r="H8" s="36"/>
      <c r="I8" s="78" t="s">
        <v>51</v>
      </c>
    </row>
    <row r="9" spans="1:9" x14ac:dyDescent="0.2">
      <c r="A9" s="40"/>
      <c r="B9" s="37"/>
      <c r="C9" s="38"/>
      <c r="D9" s="38"/>
      <c r="E9" s="38"/>
      <c r="F9" s="38"/>
      <c r="G9" s="38"/>
      <c r="H9" s="38"/>
      <c r="I9" s="39"/>
    </row>
    <row r="10" spans="1:9" x14ac:dyDescent="0.2">
      <c r="A10" s="40"/>
      <c r="B10" s="37"/>
      <c r="C10" s="38"/>
      <c r="D10" s="38"/>
      <c r="E10" s="38"/>
      <c r="F10" s="38"/>
      <c r="G10" s="38"/>
      <c r="H10" s="38"/>
      <c r="I10" s="39"/>
    </row>
    <row r="11" spans="1:9" x14ac:dyDescent="0.25">
      <c r="A11" s="32"/>
      <c r="B11" s="41" t="s">
        <v>5</v>
      </c>
      <c r="C11" s="38"/>
      <c r="D11" s="72"/>
      <c r="E11" s="38"/>
      <c r="F11" s="38"/>
      <c r="G11" s="38"/>
      <c r="H11" s="38"/>
      <c r="I11" s="39"/>
    </row>
    <row r="12" spans="1:9" x14ac:dyDescent="0.25">
      <c r="A12" s="43">
        <v>5700</v>
      </c>
      <c r="B12" s="32" t="s">
        <v>6</v>
      </c>
      <c r="C12" s="73">
        <f>'Function DS'!C12</f>
        <v>15827078</v>
      </c>
      <c r="D12" s="45">
        <f>C12/C$16</f>
        <v>0.59145973276630415</v>
      </c>
      <c r="E12" s="73"/>
      <c r="F12" s="90">
        <f>'Function DS'!F12</f>
        <v>16595348</v>
      </c>
      <c r="G12" s="45">
        <f>F12/F$16</f>
        <v>0.85293459627024326</v>
      </c>
      <c r="H12" s="73"/>
      <c r="I12" s="46">
        <f>C12-F12</f>
        <v>-768270</v>
      </c>
    </row>
    <row r="13" spans="1:9" x14ac:dyDescent="0.25">
      <c r="A13" s="43">
        <v>5800</v>
      </c>
      <c r="B13" s="32" t="s">
        <v>42</v>
      </c>
      <c r="C13" s="59">
        <f>'Function DS'!C13</f>
        <v>10932272</v>
      </c>
      <c r="D13" s="45">
        <f>C13/C$16</f>
        <v>0.40854026723369591</v>
      </c>
      <c r="E13" s="59"/>
      <c r="F13" s="87">
        <f>'Function DS'!F13</f>
        <v>2861417</v>
      </c>
      <c r="G13" s="45">
        <f>F13/F$16</f>
        <v>0.14706540372975671</v>
      </c>
      <c r="H13" s="59"/>
      <c r="I13" s="48">
        <f>C13-F13</f>
        <v>8070855</v>
      </c>
    </row>
    <row r="14" spans="1:9" x14ac:dyDescent="0.25">
      <c r="A14" s="43">
        <v>5900</v>
      </c>
      <c r="B14" s="32" t="s">
        <v>43</v>
      </c>
      <c r="C14" s="59">
        <f>'Function DS'!C14</f>
        <v>0</v>
      </c>
      <c r="D14" s="74"/>
      <c r="E14" s="59"/>
      <c r="F14" s="59">
        <f>'Function DS'!F14</f>
        <v>0</v>
      </c>
      <c r="G14" s="74"/>
      <c r="H14" s="59"/>
      <c r="I14" s="48">
        <f>F14-C14</f>
        <v>0</v>
      </c>
    </row>
    <row r="15" spans="1:9" x14ac:dyDescent="0.25">
      <c r="A15" s="43"/>
      <c r="B15" s="32"/>
      <c r="C15" s="47"/>
      <c r="D15" s="74"/>
      <c r="E15" s="47"/>
      <c r="F15" s="47"/>
      <c r="G15" s="74"/>
      <c r="H15" s="47"/>
      <c r="I15" s="48"/>
    </row>
    <row r="16" spans="1:9" x14ac:dyDescent="0.2">
      <c r="B16" s="50" t="s">
        <v>44</v>
      </c>
      <c r="C16" s="51">
        <f>SUM(C12:C14)</f>
        <v>26759350</v>
      </c>
      <c r="D16" s="68"/>
      <c r="E16" s="51"/>
      <c r="F16" s="51">
        <f>SUM(F12:F14)</f>
        <v>19456765</v>
      </c>
      <c r="G16" s="68"/>
      <c r="H16" s="51"/>
      <c r="I16" s="53">
        <f>SUM(I12:I14)</f>
        <v>7302585</v>
      </c>
    </row>
    <row r="17" spans="1:13" x14ac:dyDescent="0.2">
      <c r="B17" s="49"/>
      <c r="C17" s="60"/>
      <c r="D17" s="75"/>
      <c r="E17" s="60"/>
      <c r="F17" s="60"/>
      <c r="G17" s="75"/>
      <c r="H17" s="60"/>
      <c r="I17" s="61"/>
    </row>
    <row r="18" spans="1:13" x14ac:dyDescent="0.2">
      <c r="B18" s="49"/>
      <c r="C18" s="47"/>
      <c r="D18" s="74"/>
      <c r="E18" s="47"/>
      <c r="F18" s="47"/>
      <c r="G18" s="74"/>
      <c r="H18" s="47"/>
      <c r="I18" s="48"/>
    </row>
    <row r="19" spans="1:13" s="58" customFormat="1" x14ac:dyDescent="0.25">
      <c r="A19" s="43"/>
      <c r="B19" s="41" t="s">
        <v>8</v>
      </c>
      <c r="C19" s="47"/>
      <c r="D19" s="74"/>
      <c r="E19" s="47"/>
      <c r="F19" s="47"/>
      <c r="G19" s="74"/>
      <c r="H19" s="47"/>
      <c r="I19" s="48"/>
      <c r="K19" s="33"/>
      <c r="L19" s="33"/>
      <c r="M19" s="33"/>
    </row>
    <row r="20" spans="1:13" s="58" customFormat="1" x14ac:dyDescent="0.25">
      <c r="A20" s="43">
        <v>6500</v>
      </c>
      <c r="B20" s="32" t="s">
        <v>33</v>
      </c>
      <c r="C20" s="90">
        <f>'Function DS'!C20</f>
        <v>26759350</v>
      </c>
      <c r="D20" s="45">
        <f>C20/C22</f>
        <v>1</v>
      </c>
      <c r="E20" s="47"/>
      <c r="F20" s="90">
        <f>'Function DS'!F20</f>
        <v>19226585</v>
      </c>
      <c r="G20" s="45">
        <f>F20/F22</f>
        <v>1</v>
      </c>
      <c r="H20" s="47"/>
      <c r="I20" s="94">
        <f>C20-F20</f>
        <v>7532765</v>
      </c>
      <c r="K20" s="33"/>
      <c r="L20" s="33"/>
      <c r="M20" s="33"/>
    </row>
    <row r="21" spans="1:13" s="58" customFormat="1" x14ac:dyDescent="0.2">
      <c r="A21" s="33"/>
      <c r="B21" s="62" t="s">
        <v>25</v>
      </c>
      <c r="C21" s="47"/>
      <c r="D21" s="74"/>
      <c r="E21" s="47"/>
      <c r="F21" s="47"/>
      <c r="G21" s="74"/>
      <c r="H21" s="47"/>
      <c r="I21" s="48"/>
      <c r="K21" s="33"/>
      <c r="L21" s="33"/>
      <c r="M21" s="33"/>
    </row>
    <row r="22" spans="1:13" s="58" customFormat="1" x14ac:dyDescent="0.25">
      <c r="A22" s="43"/>
      <c r="B22" s="32"/>
      <c r="C22" s="51">
        <f>SUM(C20:C20)</f>
        <v>26759350</v>
      </c>
      <c r="D22" s="68"/>
      <c r="E22" s="51"/>
      <c r="F22" s="51">
        <f>SUM(F20:F20)</f>
        <v>19226585</v>
      </c>
      <c r="G22" s="68"/>
      <c r="H22" s="51"/>
      <c r="I22" s="53">
        <f>SUM(I20:I20)</f>
        <v>7532765</v>
      </c>
      <c r="K22" s="33"/>
      <c r="L22" s="33"/>
      <c r="M22" s="33"/>
    </row>
    <row r="23" spans="1:13" s="58" customFormat="1" x14ac:dyDescent="0.25">
      <c r="A23" s="43"/>
      <c r="B23" s="32"/>
      <c r="C23" s="60"/>
      <c r="D23" s="75"/>
      <c r="E23" s="60"/>
      <c r="F23" s="60"/>
      <c r="G23" s="75"/>
      <c r="H23" s="60"/>
      <c r="I23" s="61"/>
      <c r="K23" s="33"/>
      <c r="L23" s="33"/>
      <c r="M23" s="33"/>
    </row>
    <row r="24" spans="1:13" s="58" customFormat="1" x14ac:dyDescent="0.2">
      <c r="A24" s="33"/>
      <c r="B24" s="49"/>
      <c r="C24" s="47"/>
      <c r="D24" s="74"/>
      <c r="E24" s="47"/>
      <c r="F24" s="47"/>
      <c r="G24" s="74"/>
      <c r="H24" s="47"/>
      <c r="I24" s="48"/>
      <c r="K24" s="33"/>
      <c r="L24" s="33"/>
      <c r="M24" s="33"/>
    </row>
    <row r="25" spans="1:13" s="58" customFormat="1" x14ac:dyDescent="0.25">
      <c r="A25" s="32"/>
      <c r="B25" s="41" t="s">
        <v>26</v>
      </c>
      <c r="C25" s="47"/>
      <c r="D25" s="74"/>
      <c r="E25" s="47"/>
      <c r="F25" s="47"/>
      <c r="G25" s="74"/>
      <c r="H25" s="47"/>
      <c r="I25" s="48"/>
      <c r="K25" s="33"/>
      <c r="L25" s="33"/>
      <c r="M25" s="33"/>
    </row>
    <row r="26" spans="1:13" s="58" customFormat="1" ht="15.75" x14ac:dyDescent="0.25">
      <c r="A26" s="43">
        <v>7000</v>
      </c>
      <c r="B26" s="1" t="s">
        <v>39</v>
      </c>
      <c r="C26" s="90">
        <v>0</v>
      </c>
      <c r="D26" s="74"/>
      <c r="E26" s="47"/>
      <c r="F26" s="90">
        <v>0</v>
      </c>
      <c r="G26" s="74"/>
      <c r="H26" s="47"/>
      <c r="I26" s="94">
        <f t="shared" ref="I26:I27" si="0">F26-C26</f>
        <v>0</v>
      </c>
      <c r="K26" s="33"/>
      <c r="L26" s="33"/>
      <c r="M26" s="33"/>
    </row>
    <row r="27" spans="1:13" s="58" customFormat="1" ht="15.75" x14ac:dyDescent="0.25">
      <c r="A27" s="43">
        <v>8000</v>
      </c>
      <c r="B27" s="1" t="s">
        <v>27</v>
      </c>
      <c r="C27" s="47">
        <v>0</v>
      </c>
      <c r="D27" s="74"/>
      <c r="E27" s="47"/>
      <c r="F27" s="47">
        <v>0</v>
      </c>
      <c r="G27" s="74"/>
      <c r="H27" s="47"/>
      <c r="I27" s="48">
        <f t="shared" si="0"/>
        <v>0</v>
      </c>
      <c r="K27" s="33"/>
      <c r="L27" s="33"/>
      <c r="M27" s="33"/>
    </row>
    <row r="28" spans="1:13" s="58" customFormat="1" x14ac:dyDescent="0.25">
      <c r="A28" s="43"/>
      <c r="B28" s="32"/>
      <c r="C28" s="47"/>
      <c r="D28" s="74"/>
      <c r="E28" s="47"/>
      <c r="F28" s="47"/>
      <c r="G28" s="74"/>
      <c r="H28" s="47"/>
      <c r="I28" s="48"/>
      <c r="K28" s="33"/>
      <c r="L28" s="33"/>
      <c r="M28" s="33"/>
    </row>
    <row r="29" spans="1:13" s="58" customFormat="1" x14ac:dyDescent="0.2">
      <c r="A29" s="33"/>
      <c r="B29" s="50" t="s">
        <v>45</v>
      </c>
      <c r="C29" s="51">
        <f>SUM(C26:C27)</f>
        <v>0</v>
      </c>
      <c r="D29" s="68"/>
      <c r="E29" s="51"/>
      <c r="F29" s="51">
        <f>SUM(F26:F27)</f>
        <v>0</v>
      </c>
      <c r="G29" s="68"/>
      <c r="H29" s="51"/>
      <c r="I29" s="53">
        <f>SUM(I26:I27)</f>
        <v>0</v>
      </c>
      <c r="K29" s="33"/>
      <c r="L29" s="33"/>
      <c r="M29" s="33"/>
    </row>
    <row r="30" spans="1:13" s="58" customFormat="1" x14ac:dyDescent="0.2">
      <c r="A30" s="33"/>
      <c r="B30" s="49"/>
      <c r="C30" s="55"/>
      <c r="D30" s="75"/>
      <c r="E30" s="55"/>
      <c r="F30" s="55"/>
      <c r="G30" s="75"/>
      <c r="H30" s="55"/>
      <c r="I30" s="39"/>
      <c r="K30" s="33"/>
      <c r="L30" s="33"/>
      <c r="M30" s="33"/>
    </row>
    <row r="31" spans="1:13" s="58" customFormat="1" x14ac:dyDescent="0.2">
      <c r="A31" s="33"/>
      <c r="B31" s="49"/>
      <c r="C31" s="55"/>
      <c r="D31" s="75"/>
      <c r="E31" s="55"/>
      <c r="F31" s="55"/>
      <c r="G31" s="75"/>
      <c r="H31" s="55"/>
      <c r="I31" s="39"/>
      <c r="K31" s="33"/>
      <c r="L31" s="33"/>
      <c r="M31" s="33"/>
    </row>
    <row r="32" spans="1:13" s="58" customFormat="1" ht="37.5" customHeight="1" x14ac:dyDescent="0.2">
      <c r="B32" s="84" t="s">
        <v>28</v>
      </c>
      <c r="C32" s="63">
        <f>(C16-C22-C29)</f>
        <v>0</v>
      </c>
      <c r="D32" s="76"/>
      <c r="E32" s="63"/>
      <c r="F32" s="63">
        <f>(F16-F22-F29)</f>
        <v>230180</v>
      </c>
      <c r="G32" s="76"/>
      <c r="H32" s="63"/>
      <c r="I32" s="69">
        <f>(I16-I22-I29)</f>
        <v>-230180</v>
      </c>
      <c r="K32" s="33"/>
      <c r="L32" s="33"/>
      <c r="M32" s="33"/>
    </row>
  </sheetData>
  <pageMargins left="0.2" right="0.25" top="0.75" bottom="0.25" header="0.3" footer="0.3"/>
  <pageSetup scale="85" orientation="portrait" r:id="rId1"/>
  <headerFooter>
    <oddFooter xml:space="preserve">&amp;R&amp;"Times New Roman,Regular"&amp;10 08/08/2019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By Function</vt:lpstr>
      <vt:lpstr>By Object Series</vt:lpstr>
      <vt:lpstr>Function GF</vt:lpstr>
      <vt:lpstr>Series GF</vt:lpstr>
      <vt:lpstr>Function SN</vt:lpstr>
      <vt:lpstr>Series SN</vt:lpstr>
      <vt:lpstr>Function DS</vt:lpstr>
      <vt:lpstr>Series DS</vt:lpstr>
      <vt:lpstr>'By Function'!Print_Area</vt:lpstr>
      <vt:lpstr>'By Object Series'!Print_Area</vt:lpstr>
      <vt:lpstr>'Function DS'!Print_Area</vt:lpstr>
      <vt:lpstr>'Function GF'!Print_Area</vt:lpstr>
      <vt:lpstr>'Function SN'!Print_Area</vt:lpstr>
      <vt:lpstr>'Series DS'!Print_Area</vt:lpstr>
      <vt:lpstr>'Series GF'!Print_Area</vt:lpstr>
      <vt:lpstr>'Series SN'!Print_Area</vt:lpstr>
    </vt:vector>
  </TitlesOfParts>
  <Company>Killeen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Watson, Sherrill</cp:lastModifiedBy>
  <cp:lastPrinted>2019-08-08T14:25:18Z</cp:lastPrinted>
  <dcterms:created xsi:type="dcterms:W3CDTF">2015-08-05T20:30:59Z</dcterms:created>
  <dcterms:modified xsi:type="dcterms:W3CDTF">2020-03-05T15:28:11Z</dcterms:modified>
</cp:coreProperties>
</file>